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P&amp;L" sheetId="2" state="visible" r:id="rId2"/>
    <sheet name="Budget" sheetId="3" state="visible" r:id="rId3"/>
    <sheet name="Variance" sheetId="4" state="visible" r:id="rId4"/>
    <sheet name="Map" sheetId="5" state="visible" r:id="rId5"/>
    <sheet name="TB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($#,##0)"/>
    <numFmt numFmtId="165" formatCode="0.0%"/>
  </numFmts>
  <fonts count="6">
    <font>
      <name val="Calibri"/>
      <family val="2"/>
      <color theme="1"/>
      <sz val="11"/>
      <scheme val="minor"/>
    </font>
    <font>
      <b val="1"/>
      <color rgb="002B4CFF"/>
      <sz val="14"/>
    </font>
    <font>
      <i val="1"/>
      <color rgb="005B6577"/>
    </font>
    <font>
      <b val="1"/>
      <color rgb="000B1220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AEEFF"/>
      </patternFill>
    </fill>
    <fill>
      <patternFill patternType="solid">
        <fgColor rgb="00FFFDF0"/>
      </patternFill>
    </fill>
  </fills>
  <borders count="2">
    <border>
      <left/>
      <right/>
      <top/>
      <bottom/>
      <diagonal/>
    </border>
    <border>
      <top style="thin">
        <color rgb="000B1220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0" fontId="4" fillId="0" borderId="1" pivotButton="0" quotePrefix="0" xfId="0"/>
    <xf numFmtId="164" fontId="4" fillId="0" borderId="1" pivotButton="0" quotePrefix="0" xfId="0"/>
    <xf numFmtId="165" fontId="0" fillId="0" borderId="0" pivotButton="0" quotePrefix="0" xfId="0"/>
    <xf numFmtId="0" fontId="5" fillId="0" borderId="0" pivotButton="0" quotePrefix="0" xfId="0"/>
    <xf numFmtId="164" fontId="0" fillId="3" borderId="0" pivotButton="0" quotePrefix="0" xfId="0"/>
    <xf numFmtId="0" fontId="0" fillId="3" borderId="0" pivotButton="0" quotePrefix="0" xfId="0"/>
    <xf numFmtId="165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Profit and loss statement template</t>
        </is>
      </c>
    </row>
    <row r="3">
      <c r="A3" s="2" t="inlineStr">
        <is>
          <t>1. TB: paste your trial balance export for each month: Account, Name, Period (yyyy-mm), Amount (debits positive, credits negative), Type (PL or BS). Keep the formula in column F.</t>
        </is>
      </c>
    </row>
    <row r="4">
      <c r="A4" s="2" t="inlineStr">
        <is>
          <t>2. Map: list every account once with the P&amp;L line it belongs to. Any account missing from Map shows as UNMAPPED in TB column F and in the check on the P&amp;L sheet.</t>
        </is>
      </c>
    </row>
    <row r="5">
      <c r="A5" s="2" t="inlineStr">
        <is>
          <t>3. P&amp;L fills itself: one column per month, a year-to-date column, and gross, EBITDA, operating and net margin rows, each divided by net revenue.</t>
        </is>
      </c>
    </row>
    <row r="6">
      <c r="A6" s="2" t="inlineStr">
        <is>
          <t>4. Budget: type or paste your budget in the same layout.</t>
        </is>
      </c>
    </row>
    <row r="7">
      <c r="A7" s="2" t="inlineStr">
        <is>
          <t>5. Variance: type a month in cell B2 (for example 2026-03) to see actual, budget, variance and whether each variance is favorable.</t>
        </is>
      </c>
    </row>
    <row r="8">
      <c r="A8" s="2" t="inlineStr">
        <is>
          <t>6. Checks: on the P&amp;L sheet, row "Difference" must be 0 (net profit equals the ledger) and "Unmapped accounts" must be 0.</t>
        </is>
      </c>
    </row>
    <row r="9">
      <c r="A9" s="2" t="inlineStr">
        <is>
          <t>The sample rows are an example company. Replace them with your own; the yellow cells are the ones you are meant to change.</t>
        </is>
      </c>
    </row>
    <row r="11">
      <c r="A11" s="3" t="inlineStr">
        <is>
          <t>Made by Covirage. Upload your own export at covirage.ai and every figure is computed and traced to its rows.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9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hidden="1" width="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4" customWidth="1" min="15" max="15"/>
  </cols>
  <sheetData>
    <row r="1">
      <c r="A1" s="1" t="inlineStr">
        <is>
          <t>Profit and loss statement</t>
        </is>
      </c>
    </row>
    <row r="2">
      <c r="A2" s="3" t="inlineStr">
        <is>
          <t>USD. Filled from the TB sheet through the Map sheet. Margins are a share of net revenue.</t>
        </is>
      </c>
    </row>
    <row r="4">
      <c r="A4" s="4" t="inlineStr">
        <is>
          <t>Line</t>
        </is>
      </c>
      <c r="B4" s="4" t="inlineStr">
        <is>
          <t>Kind</t>
        </is>
      </c>
      <c r="C4" s="4" t="inlineStr">
        <is>
          <t>2026-01</t>
        </is>
      </c>
      <c r="D4" s="4" t="inlineStr">
        <is>
          <t>2026-02</t>
        </is>
      </c>
      <c r="E4" s="4" t="inlineStr">
        <is>
          <t>2026-03</t>
        </is>
      </c>
      <c r="F4" s="4" t="inlineStr">
        <is>
          <t>2026-04</t>
        </is>
      </c>
      <c r="G4" s="4" t="inlineStr">
        <is>
          <t>2026-05</t>
        </is>
      </c>
      <c r="H4" s="4" t="inlineStr">
        <is>
          <t>2026-06</t>
        </is>
      </c>
      <c r="I4" s="4" t="inlineStr">
        <is>
          <t>2026-07</t>
        </is>
      </c>
      <c r="J4" s="4" t="inlineStr">
        <is>
          <t>2026-08</t>
        </is>
      </c>
      <c r="K4" s="4" t="inlineStr">
        <is>
          <t>2026-09</t>
        </is>
      </c>
      <c r="L4" s="4" t="inlineStr">
        <is>
          <t>2026-10</t>
        </is>
      </c>
      <c r="M4" s="4" t="inlineStr">
        <is>
          <t>2026-11</t>
        </is>
      </c>
      <c r="N4" s="4" t="inlineStr">
        <is>
          <t>2026-12</t>
        </is>
      </c>
      <c r="O4" s="4" t="inlineStr">
        <is>
          <t>YTD</t>
        </is>
      </c>
    </row>
    <row r="6">
      <c r="A6" t="inlineStr">
        <is>
          <t>Gross sales</t>
        </is>
      </c>
      <c r="B6" t="inlineStr">
        <is>
          <t>revenue</t>
        </is>
      </c>
      <c r="C6" s="5">
        <f>-SUMIFS(TB!$D$2:$D$2000,TB!$F$2:$F$2000,$A6,TB!$C$2:$C$2000,C$4)</f>
        <v/>
      </c>
      <c r="D6" s="5">
        <f>-SUMIFS(TB!$D$2:$D$2000,TB!$F$2:$F$2000,$A6,TB!$C$2:$C$2000,D$4)</f>
        <v/>
      </c>
      <c r="E6" s="5">
        <f>-SUMIFS(TB!$D$2:$D$2000,TB!$F$2:$F$2000,$A6,TB!$C$2:$C$2000,E$4)</f>
        <v/>
      </c>
      <c r="F6" s="5">
        <f>-SUMIFS(TB!$D$2:$D$2000,TB!$F$2:$F$2000,$A6,TB!$C$2:$C$2000,F$4)</f>
        <v/>
      </c>
      <c r="G6" s="5">
        <f>-SUMIFS(TB!$D$2:$D$2000,TB!$F$2:$F$2000,$A6,TB!$C$2:$C$2000,G$4)</f>
        <v/>
      </c>
      <c r="H6" s="5">
        <f>-SUMIFS(TB!$D$2:$D$2000,TB!$F$2:$F$2000,$A6,TB!$C$2:$C$2000,H$4)</f>
        <v/>
      </c>
      <c r="I6" s="5">
        <f>-SUMIFS(TB!$D$2:$D$2000,TB!$F$2:$F$2000,$A6,TB!$C$2:$C$2000,I$4)</f>
        <v/>
      </c>
      <c r="J6" s="5">
        <f>-SUMIFS(TB!$D$2:$D$2000,TB!$F$2:$F$2000,$A6,TB!$C$2:$C$2000,J$4)</f>
        <v/>
      </c>
      <c r="K6" s="5">
        <f>-SUMIFS(TB!$D$2:$D$2000,TB!$F$2:$F$2000,$A6,TB!$C$2:$C$2000,K$4)</f>
        <v/>
      </c>
      <c r="L6" s="5">
        <f>-SUMIFS(TB!$D$2:$D$2000,TB!$F$2:$F$2000,$A6,TB!$C$2:$C$2000,L$4)</f>
        <v/>
      </c>
      <c r="M6" s="5">
        <f>-SUMIFS(TB!$D$2:$D$2000,TB!$F$2:$F$2000,$A6,TB!$C$2:$C$2000,M$4)</f>
        <v/>
      </c>
      <c r="N6" s="5">
        <f>-SUMIFS(TB!$D$2:$D$2000,TB!$F$2:$F$2000,$A6,TB!$C$2:$C$2000,N$4)</f>
        <v/>
      </c>
      <c r="O6" s="5">
        <f>SUM(C6:N6)</f>
        <v/>
      </c>
    </row>
    <row r="7">
      <c r="A7" t="inlineStr">
        <is>
          <t>Returns and discounts</t>
        </is>
      </c>
      <c r="B7" t="inlineStr">
        <is>
          <t>contra</t>
        </is>
      </c>
      <c r="C7" s="5">
        <f>SUMIFS(TB!$D$2:$D$2000,TB!$F$2:$F$2000,$A7,TB!$C$2:$C$2000,C$4)</f>
        <v/>
      </c>
      <c r="D7" s="5">
        <f>SUMIFS(TB!$D$2:$D$2000,TB!$F$2:$F$2000,$A7,TB!$C$2:$C$2000,D$4)</f>
        <v/>
      </c>
      <c r="E7" s="5">
        <f>SUMIFS(TB!$D$2:$D$2000,TB!$F$2:$F$2000,$A7,TB!$C$2:$C$2000,E$4)</f>
        <v/>
      </c>
      <c r="F7" s="5">
        <f>SUMIFS(TB!$D$2:$D$2000,TB!$F$2:$F$2000,$A7,TB!$C$2:$C$2000,F$4)</f>
        <v/>
      </c>
      <c r="G7" s="5">
        <f>SUMIFS(TB!$D$2:$D$2000,TB!$F$2:$F$2000,$A7,TB!$C$2:$C$2000,G$4)</f>
        <v/>
      </c>
      <c r="H7" s="5">
        <f>SUMIFS(TB!$D$2:$D$2000,TB!$F$2:$F$2000,$A7,TB!$C$2:$C$2000,H$4)</f>
        <v/>
      </c>
      <c r="I7" s="5">
        <f>SUMIFS(TB!$D$2:$D$2000,TB!$F$2:$F$2000,$A7,TB!$C$2:$C$2000,I$4)</f>
        <v/>
      </c>
      <c r="J7" s="5">
        <f>SUMIFS(TB!$D$2:$D$2000,TB!$F$2:$F$2000,$A7,TB!$C$2:$C$2000,J$4)</f>
        <v/>
      </c>
      <c r="K7" s="5">
        <f>SUMIFS(TB!$D$2:$D$2000,TB!$F$2:$F$2000,$A7,TB!$C$2:$C$2000,K$4)</f>
        <v/>
      </c>
      <c r="L7" s="5">
        <f>SUMIFS(TB!$D$2:$D$2000,TB!$F$2:$F$2000,$A7,TB!$C$2:$C$2000,L$4)</f>
        <v/>
      </c>
      <c r="M7" s="5">
        <f>SUMIFS(TB!$D$2:$D$2000,TB!$F$2:$F$2000,$A7,TB!$C$2:$C$2000,M$4)</f>
        <v/>
      </c>
      <c r="N7" s="5">
        <f>SUMIFS(TB!$D$2:$D$2000,TB!$F$2:$F$2000,$A7,TB!$C$2:$C$2000,N$4)</f>
        <v/>
      </c>
      <c r="O7" s="5">
        <f>SUM(C7:N7)</f>
        <v/>
      </c>
    </row>
    <row r="8">
      <c r="A8" s="6" t="inlineStr">
        <is>
          <t>Net revenue</t>
        </is>
      </c>
      <c r="B8" s="6" t="inlineStr">
        <is>
          <t>sum</t>
        </is>
      </c>
      <c r="C8" s="7">
        <f>C6-C7</f>
        <v/>
      </c>
      <c r="D8" s="7">
        <f>D6-D7</f>
        <v/>
      </c>
      <c r="E8" s="7">
        <f>E6-E7</f>
        <v/>
      </c>
      <c r="F8" s="7">
        <f>F6-F7</f>
        <v/>
      </c>
      <c r="G8" s="7">
        <f>G6-G7</f>
        <v/>
      </c>
      <c r="H8" s="7">
        <f>H6-H7</f>
        <v/>
      </c>
      <c r="I8" s="7">
        <f>I6-I7</f>
        <v/>
      </c>
      <c r="J8" s="7">
        <f>J6-J7</f>
        <v/>
      </c>
      <c r="K8" s="7">
        <f>K6-K7</f>
        <v/>
      </c>
      <c r="L8" s="7">
        <f>L6-L7</f>
        <v/>
      </c>
      <c r="M8" s="7">
        <f>M6-M7</f>
        <v/>
      </c>
      <c r="N8" s="7">
        <f>N6-N7</f>
        <v/>
      </c>
      <c r="O8" s="7">
        <f>O6-O7</f>
        <v/>
      </c>
    </row>
    <row r="9">
      <c r="A9" t="inlineStr">
        <is>
          <t>Cost of goods sold</t>
        </is>
      </c>
      <c r="B9" t="inlineStr">
        <is>
          <t>cost</t>
        </is>
      </c>
      <c r="C9" s="5">
        <f>SUMIFS(TB!$D$2:$D$2000,TB!$F$2:$F$2000,$A9,TB!$C$2:$C$2000,C$4)</f>
        <v/>
      </c>
      <c r="D9" s="5">
        <f>SUMIFS(TB!$D$2:$D$2000,TB!$F$2:$F$2000,$A9,TB!$C$2:$C$2000,D$4)</f>
        <v/>
      </c>
      <c r="E9" s="5">
        <f>SUMIFS(TB!$D$2:$D$2000,TB!$F$2:$F$2000,$A9,TB!$C$2:$C$2000,E$4)</f>
        <v/>
      </c>
      <c r="F9" s="5">
        <f>SUMIFS(TB!$D$2:$D$2000,TB!$F$2:$F$2000,$A9,TB!$C$2:$C$2000,F$4)</f>
        <v/>
      </c>
      <c r="G9" s="5">
        <f>SUMIFS(TB!$D$2:$D$2000,TB!$F$2:$F$2000,$A9,TB!$C$2:$C$2000,G$4)</f>
        <v/>
      </c>
      <c r="H9" s="5">
        <f>SUMIFS(TB!$D$2:$D$2000,TB!$F$2:$F$2000,$A9,TB!$C$2:$C$2000,H$4)</f>
        <v/>
      </c>
      <c r="I9" s="5">
        <f>SUMIFS(TB!$D$2:$D$2000,TB!$F$2:$F$2000,$A9,TB!$C$2:$C$2000,I$4)</f>
        <v/>
      </c>
      <c r="J9" s="5">
        <f>SUMIFS(TB!$D$2:$D$2000,TB!$F$2:$F$2000,$A9,TB!$C$2:$C$2000,J$4)</f>
        <v/>
      </c>
      <c r="K9" s="5">
        <f>SUMIFS(TB!$D$2:$D$2000,TB!$F$2:$F$2000,$A9,TB!$C$2:$C$2000,K$4)</f>
        <v/>
      </c>
      <c r="L9" s="5">
        <f>SUMIFS(TB!$D$2:$D$2000,TB!$F$2:$F$2000,$A9,TB!$C$2:$C$2000,L$4)</f>
        <v/>
      </c>
      <c r="M9" s="5">
        <f>SUMIFS(TB!$D$2:$D$2000,TB!$F$2:$F$2000,$A9,TB!$C$2:$C$2000,M$4)</f>
        <v/>
      </c>
      <c r="N9" s="5">
        <f>SUMIFS(TB!$D$2:$D$2000,TB!$F$2:$F$2000,$A9,TB!$C$2:$C$2000,N$4)</f>
        <v/>
      </c>
      <c r="O9" s="5">
        <f>SUM(C9:N9)</f>
        <v/>
      </c>
    </row>
    <row r="10">
      <c r="A10" s="6" t="inlineStr">
        <is>
          <t>Gross profit</t>
        </is>
      </c>
      <c r="B10" s="6" t="inlineStr">
        <is>
          <t>sum</t>
        </is>
      </c>
      <c r="C10" s="7">
        <f>C8-C9</f>
        <v/>
      </c>
      <c r="D10" s="7">
        <f>D8-D9</f>
        <v/>
      </c>
      <c r="E10" s="7">
        <f>E8-E9</f>
        <v/>
      </c>
      <c r="F10" s="7">
        <f>F8-F9</f>
        <v/>
      </c>
      <c r="G10" s="7">
        <f>G8-G9</f>
        <v/>
      </c>
      <c r="H10" s="7">
        <f>H8-H9</f>
        <v/>
      </c>
      <c r="I10" s="7">
        <f>I8-I9</f>
        <v/>
      </c>
      <c r="J10" s="7">
        <f>J8-J9</f>
        <v/>
      </c>
      <c r="K10" s="7">
        <f>K8-K9</f>
        <v/>
      </c>
      <c r="L10" s="7">
        <f>L8-L9</f>
        <v/>
      </c>
      <c r="M10" s="7">
        <f>M8-M9</f>
        <v/>
      </c>
      <c r="N10" s="7">
        <f>N8-N9</f>
        <v/>
      </c>
      <c r="O10" s="7">
        <f>O8-O9</f>
        <v/>
      </c>
    </row>
    <row r="11">
      <c r="A11" t="inlineStr">
        <is>
          <t>Gross margin</t>
        </is>
      </c>
      <c r="B11" t="inlineStr">
        <is>
          <t>margin</t>
        </is>
      </c>
      <c r="C11" s="8">
        <f>IFERROR(C10/C8,"")</f>
        <v/>
      </c>
      <c r="D11" s="8">
        <f>IFERROR(D10/D8,"")</f>
        <v/>
      </c>
      <c r="E11" s="8">
        <f>IFERROR(E10/E8,"")</f>
        <v/>
      </c>
      <c r="F11" s="8">
        <f>IFERROR(F10/F8,"")</f>
        <v/>
      </c>
      <c r="G11" s="8">
        <f>IFERROR(G10/G8,"")</f>
        <v/>
      </c>
      <c r="H11" s="8">
        <f>IFERROR(H10/H8,"")</f>
        <v/>
      </c>
      <c r="I11" s="8">
        <f>IFERROR(I10/I8,"")</f>
        <v/>
      </c>
      <c r="J11" s="8">
        <f>IFERROR(J10/J8,"")</f>
        <v/>
      </c>
      <c r="K11" s="8">
        <f>IFERROR(K10/K8,"")</f>
        <v/>
      </c>
      <c r="L11" s="8">
        <f>IFERROR(L10/L8,"")</f>
        <v/>
      </c>
      <c r="M11" s="8">
        <f>IFERROR(M10/M8,"")</f>
        <v/>
      </c>
      <c r="N11" s="8">
        <f>IFERROR(N10/N8,"")</f>
        <v/>
      </c>
      <c r="O11" s="8">
        <f>IFERROR(O10/O8,"")</f>
        <v/>
      </c>
    </row>
    <row r="12">
      <c r="A12" t="inlineStr">
        <is>
          <t>Sales and marketing</t>
        </is>
      </c>
      <c r="B12" t="inlineStr">
        <is>
          <t>cost</t>
        </is>
      </c>
      <c r="C12" s="5">
        <f>SUMIFS(TB!$D$2:$D$2000,TB!$F$2:$F$2000,$A12,TB!$C$2:$C$2000,C$4)</f>
        <v/>
      </c>
      <c r="D12" s="5">
        <f>SUMIFS(TB!$D$2:$D$2000,TB!$F$2:$F$2000,$A12,TB!$C$2:$C$2000,D$4)</f>
        <v/>
      </c>
      <c r="E12" s="5">
        <f>SUMIFS(TB!$D$2:$D$2000,TB!$F$2:$F$2000,$A12,TB!$C$2:$C$2000,E$4)</f>
        <v/>
      </c>
      <c r="F12" s="5">
        <f>SUMIFS(TB!$D$2:$D$2000,TB!$F$2:$F$2000,$A12,TB!$C$2:$C$2000,F$4)</f>
        <v/>
      </c>
      <c r="G12" s="5">
        <f>SUMIFS(TB!$D$2:$D$2000,TB!$F$2:$F$2000,$A12,TB!$C$2:$C$2000,G$4)</f>
        <v/>
      </c>
      <c r="H12" s="5">
        <f>SUMIFS(TB!$D$2:$D$2000,TB!$F$2:$F$2000,$A12,TB!$C$2:$C$2000,H$4)</f>
        <v/>
      </c>
      <c r="I12" s="5">
        <f>SUMIFS(TB!$D$2:$D$2000,TB!$F$2:$F$2000,$A12,TB!$C$2:$C$2000,I$4)</f>
        <v/>
      </c>
      <c r="J12" s="5">
        <f>SUMIFS(TB!$D$2:$D$2000,TB!$F$2:$F$2000,$A12,TB!$C$2:$C$2000,J$4)</f>
        <v/>
      </c>
      <c r="K12" s="5">
        <f>SUMIFS(TB!$D$2:$D$2000,TB!$F$2:$F$2000,$A12,TB!$C$2:$C$2000,K$4)</f>
        <v/>
      </c>
      <c r="L12" s="5">
        <f>SUMIFS(TB!$D$2:$D$2000,TB!$F$2:$F$2000,$A12,TB!$C$2:$C$2000,L$4)</f>
        <v/>
      </c>
      <c r="M12" s="5">
        <f>SUMIFS(TB!$D$2:$D$2000,TB!$F$2:$F$2000,$A12,TB!$C$2:$C$2000,M$4)</f>
        <v/>
      </c>
      <c r="N12" s="5">
        <f>SUMIFS(TB!$D$2:$D$2000,TB!$F$2:$F$2000,$A12,TB!$C$2:$C$2000,N$4)</f>
        <v/>
      </c>
      <c r="O12" s="5">
        <f>SUM(C12:N12)</f>
        <v/>
      </c>
    </row>
    <row r="13">
      <c r="A13" t="inlineStr">
        <is>
          <t>General and administrative</t>
        </is>
      </c>
      <c r="B13" t="inlineStr">
        <is>
          <t>cost</t>
        </is>
      </c>
      <c r="C13" s="5">
        <f>SUMIFS(TB!$D$2:$D$2000,TB!$F$2:$F$2000,$A13,TB!$C$2:$C$2000,C$4)</f>
        <v/>
      </c>
      <c r="D13" s="5">
        <f>SUMIFS(TB!$D$2:$D$2000,TB!$F$2:$F$2000,$A13,TB!$C$2:$C$2000,D$4)</f>
        <v/>
      </c>
      <c r="E13" s="5">
        <f>SUMIFS(TB!$D$2:$D$2000,TB!$F$2:$F$2000,$A13,TB!$C$2:$C$2000,E$4)</f>
        <v/>
      </c>
      <c r="F13" s="5">
        <f>SUMIFS(TB!$D$2:$D$2000,TB!$F$2:$F$2000,$A13,TB!$C$2:$C$2000,F$4)</f>
        <v/>
      </c>
      <c r="G13" s="5">
        <f>SUMIFS(TB!$D$2:$D$2000,TB!$F$2:$F$2000,$A13,TB!$C$2:$C$2000,G$4)</f>
        <v/>
      </c>
      <c r="H13" s="5">
        <f>SUMIFS(TB!$D$2:$D$2000,TB!$F$2:$F$2000,$A13,TB!$C$2:$C$2000,H$4)</f>
        <v/>
      </c>
      <c r="I13" s="5">
        <f>SUMIFS(TB!$D$2:$D$2000,TB!$F$2:$F$2000,$A13,TB!$C$2:$C$2000,I$4)</f>
        <v/>
      </c>
      <c r="J13" s="5">
        <f>SUMIFS(TB!$D$2:$D$2000,TB!$F$2:$F$2000,$A13,TB!$C$2:$C$2000,J$4)</f>
        <v/>
      </c>
      <c r="K13" s="5">
        <f>SUMIFS(TB!$D$2:$D$2000,TB!$F$2:$F$2000,$A13,TB!$C$2:$C$2000,K$4)</f>
        <v/>
      </c>
      <c r="L13" s="5">
        <f>SUMIFS(TB!$D$2:$D$2000,TB!$F$2:$F$2000,$A13,TB!$C$2:$C$2000,L$4)</f>
        <v/>
      </c>
      <c r="M13" s="5">
        <f>SUMIFS(TB!$D$2:$D$2000,TB!$F$2:$F$2000,$A13,TB!$C$2:$C$2000,M$4)</f>
        <v/>
      </c>
      <c r="N13" s="5">
        <f>SUMIFS(TB!$D$2:$D$2000,TB!$F$2:$F$2000,$A13,TB!$C$2:$C$2000,N$4)</f>
        <v/>
      </c>
      <c r="O13" s="5">
        <f>SUM(C13:N13)</f>
        <v/>
      </c>
    </row>
    <row r="14">
      <c r="A14" t="inlineStr">
        <is>
          <t>Research and development</t>
        </is>
      </c>
      <c r="B14" t="inlineStr">
        <is>
          <t>cost</t>
        </is>
      </c>
      <c r="C14" s="5">
        <f>SUMIFS(TB!$D$2:$D$2000,TB!$F$2:$F$2000,$A14,TB!$C$2:$C$2000,C$4)</f>
        <v/>
      </c>
      <c r="D14" s="5">
        <f>SUMIFS(TB!$D$2:$D$2000,TB!$F$2:$F$2000,$A14,TB!$C$2:$C$2000,D$4)</f>
        <v/>
      </c>
      <c r="E14" s="5">
        <f>SUMIFS(TB!$D$2:$D$2000,TB!$F$2:$F$2000,$A14,TB!$C$2:$C$2000,E$4)</f>
        <v/>
      </c>
      <c r="F14" s="5">
        <f>SUMIFS(TB!$D$2:$D$2000,TB!$F$2:$F$2000,$A14,TB!$C$2:$C$2000,F$4)</f>
        <v/>
      </c>
      <c r="G14" s="5">
        <f>SUMIFS(TB!$D$2:$D$2000,TB!$F$2:$F$2000,$A14,TB!$C$2:$C$2000,G$4)</f>
        <v/>
      </c>
      <c r="H14" s="5">
        <f>SUMIFS(TB!$D$2:$D$2000,TB!$F$2:$F$2000,$A14,TB!$C$2:$C$2000,H$4)</f>
        <v/>
      </c>
      <c r="I14" s="5">
        <f>SUMIFS(TB!$D$2:$D$2000,TB!$F$2:$F$2000,$A14,TB!$C$2:$C$2000,I$4)</f>
        <v/>
      </c>
      <c r="J14" s="5">
        <f>SUMIFS(TB!$D$2:$D$2000,TB!$F$2:$F$2000,$A14,TB!$C$2:$C$2000,J$4)</f>
        <v/>
      </c>
      <c r="K14" s="5">
        <f>SUMIFS(TB!$D$2:$D$2000,TB!$F$2:$F$2000,$A14,TB!$C$2:$C$2000,K$4)</f>
        <v/>
      </c>
      <c r="L14" s="5">
        <f>SUMIFS(TB!$D$2:$D$2000,TB!$F$2:$F$2000,$A14,TB!$C$2:$C$2000,L$4)</f>
        <v/>
      </c>
      <c r="M14" s="5">
        <f>SUMIFS(TB!$D$2:$D$2000,TB!$F$2:$F$2000,$A14,TB!$C$2:$C$2000,M$4)</f>
        <v/>
      </c>
      <c r="N14" s="5">
        <f>SUMIFS(TB!$D$2:$D$2000,TB!$F$2:$F$2000,$A14,TB!$C$2:$C$2000,N$4)</f>
        <v/>
      </c>
      <c r="O14" s="5">
        <f>SUM(C14:N14)</f>
        <v/>
      </c>
    </row>
    <row r="15">
      <c r="A15" s="6" t="inlineStr">
        <is>
          <t>Total operating expenses</t>
        </is>
      </c>
      <c r="B15" s="6" t="inlineStr">
        <is>
          <t>sum</t>
        </is>
      </c>
      <c r="C15" s="7">
        <f>SUM(C12:C14)</f>
        <v/>
      </c>
      <c r="D15" s="7">
        <f>SUM(D12:D14)</f>
        <v/>
      </c>
      <c r="E15" s="7">
        <f>SUM(E12:E14)</f>
        <v/>
      </c>
      <c r="F15" s="7">
        <f>SUM(F12:F14)</f>
        <v/>
      </c>
      <c r="G15" s="7">
        <f>SUM(G12:G14)</f>
        <v/>
      </c>
      <c r="H15" s="7">
        <f>SUM(H12:H14)</f>
        <v/>
      </c>
      <c r="I15" s="7">
        <f>SUM(I12:I14)</f>
        <v/>
      </c>
      <c r="J15" s="7">
        <f>SUM(J12:J14)</f>
        <v/>
      </c>
      <c r="K15" s="7">
        <f>SUM(K12:K14)</f>
        <v/>
      </c>
      <c r="L15" s="7">
        <f>SUM(L12:L14)</f>
        <v/>
      </c>
      <c r="M15" s="7">
        <f>SUM(M12:M14)</f>
        <v/>
      </c>
      <c r="N15" s="7">
        <f>SUM(N12:N14)</f>
        <v/>
      </c>
      <c r="O15" s="7">
        <f>SUM(O12:O14)</f>
        <v/>
      </c>
    </row>
    <row r="16">
      <c r="A16" s="6" t="inlineStr">
        <is>
          <t>EBITDA</t>
        </is>
      </c>
      <c r="B16" s="6" t="inlineStr">
        <is>
          <t>sum</t>
        </is>
      </c>
      <c r="C16" s="7">
        <f>C10-C15</f>
        <v/>
      </c>
      <c r="D16" s="7">
        <f>D10-D15</f>
        <v/>
      </c>
      <c r="E16" s="7">
        <f>E10-E15</f>
        <v/>
      </c>
      <c r="F16" s="7">
        <f>F10-F15</f>
        <v/>
      </c>
      <c r="G16" s="7">
        <f>G10-G15</f>
        <v/>
      </c>
      <c r="H16" s="7">
        <f>H10-H15</f>
        <v/>
      </c>
      <c r="I16" s="7">
        <f>I10-I15</f>
        <v/>
      </c>
      <c r="J16" s="7">
        <f>J10-J15</f>
        <v/>
      </c>
      <c r="K16" s="7">
        <f>K10-K15</f>
        <v/>
      </c>
      <c r="L16" s="7">
        <f>L10-L15</f>
        <v/>
      </c>
      <c r="M16" s="7">
        <f>M10-M15</f>
        <v/>
      </c>
      <c r="N16" s="7">
        <f>N10-N15</f>
        <v/>
      </c>
      <c r="O16" s="7">
        <f>O10-O15</f>
        <v/>
      </c>
    </row>
    <row r="17">
      <c r="A17" t="inlineStr">
        <is>
          <t>EBITDA margin</t>
        </is>
      </c>
      <c r="B17" t="inlineStr">
        <is>
          <t>margin</t>
        </is>
      </c>
      <c r="C17" s="8">
        <f>IFERROR(C16/C8,"")</f>
        <v/>
      </c>
      <c r="D17" s="8">
        <f>IFERROR(D16/D8,"")</f>
        <v/>
      </c>
      <c r="E17" s="8">
        <f>IFERROR(E16/E8,"")</f>
        <v/>
      </c>
      <c r="F17" s="8">
        <f>IFERROR(F16/F8,"")</f>
        <v/>
      </c>
      <c r="G17" s="8">
        <f>IFERROR(G16/G8,"")</f>
        <v/>
      </c>
      <c r="H17" s="8">
        <f>IFERROR(H16/H8,"")</f>
        <v/>
      </c>
      <c r="I17" s="8">
        <f>IFERROR(I16/I8,"")</f>
        <v/>
      </c>
      <c r="J17" s="8">
        <f>IFERROR(J16/J8,"")</f>
        <v/>
      </c>
      <c r="K17" s="8">
        <f>IFERROR(K16/K8,"")</f>
        <v/>
      </c>
      <c r="L17" s="8">
        <f>IFERROR(L16/L8,"")</f>
        <v/>
      </c>
      <c r="M17" s="8">
        <f>IFERROR(M16/M8,"")</f>
        <v/>
      </c>
      <c r="N17" s="8">
        <f>IFERROR(N16/N8,"")</f>
        <v/>
      </c>
      <c r="O17" s="8">
        <f>IFERROR(O16/O8,"")</f>
        <v/>
      </c>
    </row>
    <row r="18">
      <c r="A18" t="inlineStr">
        <is>
          <t>Depreciation and amortization</t>
        </is>
      </c>
      <c r="B18" t="inlineStr">
        <is>
          <t>cost</t>
        </is>
      </c>
      <c r="C18" s="5">
        <f>SUMIFS(TB!$D$2:$D$2000,TB!$F$2:$F$2000,$A18,TB!$C$2:$C$2000,C$4)</f>
        <v/>
      </c>
      <c r="D18" s="5">
        <f>SUMIFS(TB!$D$2:$D$2000,TB!$F$2:$F$2000,$A18,TB!$C$2:$C$2000,D$4)</f>
        <v/>
      </c>
      <c r="E18" s="5">
        <f>SUMIFS(TB!$D$2:$D$2000,TB!$F$2:$F$2000,$A18,TB!$C$2:$C$2000,E$4)</f>
        <v/>
      </c>
      <c r="F18" s="5">
        <f>SUMIFS(TB!$D$2:$D$2000,TB!$F$2:$F$2000,$A18,TB!$C$2:$C$2000,F$4)</f>
        <v/>
      </c>
      <c r="G18" s="5">
        <f>SUMIFS(TB!$D$2:$D$2000,TB!$F$2:$F$2000,$A18,TB!$C$2:$C$2000,G$4)</f>
        <v/>
      </c>
      <c r="H18" s="5">
        <f>SUMIFS(TB!$D$2:$D$2000,TB!$F$2:$F$2000,$A18,TB!$C$2:$C$2000,H$4)</f>
        <v/>
      </c>
      <c r="I18" s="5">
        <f>SUMIFS(TB!$D$2:$D$2000,TB!$F$2:$F$2000,$A18,TB!$C$2:$C$2000,I$4)</f>
        <v/>
      </c>
      <c r="J18" s="5">
        <f>SUMIFS(TB!$D$2:$D$2000,TB!$F$2:$F$2000,$A18,TB!$C$2:$C$2000,J$4)</f>
        <v/>
      </c>
      <c r="K18" s="5">
        <f>SUMIFS(TB!$D$2:$D$2000,TB!$F$2:$F$2000,$A18,TB!$C$2:$C$2000,K$4)</f>
        <v/>
      </c>
      <c r="L18" s="5">
        <f>SUMIFS(TB!$D$2:$D$2000,TB!$F$2:$F$2000,$A18,TB!$C$2:$C$2000,L$4)</f>
        <v/>
      </c>
      <c r="M18" s="5">
        <f>SUMIFS(TB!$D$2:$D$2000,TB!$F$2:$F$2000,$A18,TB!$C$2:$C$2000,M$4)</f>
        <v/>
      </c>
      <c r="N18" s="5">
        <f>SUMIFS(TB!$D$2:$D$2000,TB!$F$2:$F$2000,$A18,TB!$C$2:$C$2000,N$4)</f>
        <v/>
      </c>
      <c r="O18" s="5">
        <f>SUM(C18:N18)</f>
        <v/>
      </c>
    </row>
    <row r="19">
      <c r="A19" s="6" t="inlineStr">
        <is>
          <t>Operating profit</t>
        </is>
      </c>
      <c r="B19" s="6" t="inlineStr">
        <is>
          <t>sum</t>
        </is>
      </c>
      <c r="C19" s="7">
        <f>C16-C18</f>
        <v/>
      </c>
      <c r="D19" s="7">
        <f>D16-D18</f>
        <v/>
      </c>
      <c r="E19" s="7">
        <f>E16-E18</f>
        <v/>
      </c>
      <c r="F19" s="7">
        <f>F16-F18</f>
        <v/>
      </c>
      <c r="G19" s="7">
        <f>G16-G18</f>
        <v/>
      </c>
      <c r="H19" s="7">
        <f>H16-H18</f>
        <v/>
      </c>
      <c r="I19" s="7">
        <f>I16-I18</f>
        <v/>
      </c>
      <c r="J19" s="7">
        <f>J16-J18</f>
        <v/>
      </c>
      <c r="K19" s="7">
        <f>K16-K18</f>
        <v/>
      </c>
      <c r="L19" s="7">
        <f>L16-L18</f>
        <v/>
      </c>
      <c r="M19" s="7">
        <f>M16-M18</f>
        <v/>
      </c>
      <c r="N19" s="7">
        <f>N16-N18</f>
        <v/>
      </c>
      <c r="O19" s="7">
        <f>O16-O18</f>
        <v/>
      </c>
    </row>
    <row r="20">
      <c r="A20" t="inlineStr">
        <is>
          <t>Operating margin</t>
        </is>
      </c>
      <c r="B20" t="inlineStr">
        <is>
          <t>margin</t>
        </is>
      </c>
      <c r="C20" s="8">
        <f>IFERROR(C19/C8,"")</f>
        <v/>
      </c>
      <c r="D20" s="8">
        <f>IFERROR(D19/D8,"")</f>
        <v/>
      </c>
      <c r="E20" s="8">
        <f>IFERROR(E19/E8,"")</f>
        <v/>
      </c>
      <c r="F20" s="8">
        <f>IFERROR(F19/F8,"")</f>
        <v/>
      </c>
      <c r="G20" s="8">
        <f>IFERROR(G19/G8,"")</f>
        <v/>
      </c>
      <c r="H20" s="8">
        <f>IFERROR(H19/H8,"")</f>
        <v/>
      </c>
      <c r="I20" s="8">
        <f>IFERROR(I19/I8,"")</f>
        <v/>
      </c>
      <c r="J20" s="8">
        <f>IFERROR(J19/J8,"")</f>
        <v/>
      </c>
      <c r="K20" s="8">
        <f>IFERROR(K19/K8,"")</f>
        <v/>
      </c>
      <c r="L20" s="8">
        <f>IFERROR(L19/L8,"")</f>
        <v/>
      </c>
      <c r="M20" s="8">
        <f>IFERROR(M19/M8,"")</f>
        <v/>
      </c>
      <c r="N20" s="8">
        <f>IFERROR(N19/N8,"")</f>
        <v/>
      </c>
      <c r="O20" s="8">
        <f>IFERROR(O19/O8,"")</f>
        <v/>
      </c>
    </row>
    <row r="21">
      <c r="A21" t="inlineStr">
        <is>
          <t>Interest expense</t>
        </is>
      </c>
      <c r="B21" t="inlineStr">
        <is>
          <t>cost</t>
        </is>
      </c>
      <c r="C21" s="5">
        <f>SUMIFS(TB!$D$2:$D$2000,TB!$F$2:$F$2000,$A21,TB!$C$2:$C$2000,C$4)</f>
        <v/>
      </c>
      <c r="D21" s="5">
        <f>SUMIFS(TB!$D$2:$D$2000,TB!$F$2:$F$2000,$A21,TB!$C$2:$C$2000,D$4)</f>
        <v/>
      </c>
      <c r="E21" s="5">
        <f>SUMIFS(TB!$D$2:$D$2000,TB!$F$2:$F$2000,$A21,TB!$C$2:$C$2000,E$4)</f>
        <v/>
      </c>
      <c r="F21" s="5">
        <f>SUMIFS(TB!$D$2:$D$2000,TB!$F$2:$F$2000,$A21,TB!$C$2:$C$2000,F$4)</f>
        <v/>
      </c>
      <c r="G21" s="5">
        <f>SUMIFS(TB!$D$2:$D$2000,TB!$F$2:$F$2000,$A21,TB!$C$2:$C$2000,G$4)</f>
        <v/>
      </c>
      <c r="H21" s="5">
        <f>SUMIFS(TB!$D$2:$D$2000,TB!$F$2:$F$2000,$A21,TB!$C$2:$C$2000,H$4)</f>
        <v/>
      </c>
      <c r="I21" s="5">
        <f>SUMIFS(TB!$D$2:$D$2000,TB!$F$2:$F$2000,$A21,TB!$C$2:$C$2000,I$4)</f>
        <v/>
      </c>
      <c r="J21" s="5">
        <f>SUMIFS(TB!$D$2:$D$2000,TB!$F$2:$F$2000,$A21,TB!$C$2:$C$2000,J$4)</f>
        <v/>
      </c>
      <c r="K21" s="5">
        <f>SUMIFS(TB!$D$2:$D$2000,TB!$F$2:$F$2000,$A21,TB!$C$2:$C$2000,K$4)</f>
        <v/>
      </c>
      <c r="L21" s="5">
        <f>SUMIFS(TB!$D$2:$D$2000,TB!$F$2:$F$2000,$A21,TB!$C$2:$C$2000,L$4)</f>
        <v/>
      </c>
      <c r="M21" s="5">
        <f>SUMIFS(TB!$D$2:$D$2000,TB!$F$2:$F$2000,$A21,TB!$C$2:$C$2000,M$4)</f>
        <v/>
      </c>
      <c r="N21" s="5">
        <f>SUMIFS(TB!$D$2:$D$2000,TB!$F$2:$F$2000,$A21,TB!$C$2:$C$2000,N$4)</f>
        <v/>
      </c>
      <c r="O21" s="5">
        <f>SUM(C21:N21)</f>
        <v/>
      </c>
    </row>
    <row r="22">
      <c r="A22" s="6" t="inlineStr">
        <is>
          <t>Income before taxes</t>
        </is>
      </c>
      <c r="B22" s="6" t="inlineStr">
        <is>
          <t>sum</t>
        </is>
      </c>
      <c r="C22" s="7">
        <f>C19-C21</f>
        <v/>
      </c>
      <c r="D22" s="7">
        <f>D19-D21</f>
        <v/>
      </c>
      <c r="E22" s="7">
        <f>E19-E21</f>
        <v/>
      </c>
      <c r="F22" s="7">
        <f>F19-F21</f>
        <v/>
      </c>
      <c r="G22" s="7">
        <f>G19-G21</f>
        <v/>
      </c>
      <c r="H22" s="7">
        <f>H19-H21</f>
        <v/>
      </c>
      <c r="I22" s="7">
        <f>I19-I21</f>
        <v/>
      </c>
      <c r="J22" s="7">
        <f>J19-J21</f>
        <v/>
      </c>
      <c r="K22" s="7">
        <f>K19-K21</f>
        <v/>
      </c>
      <c r="L22" s="7">
        <f>L19-L21</f>
        <v/>
      </c>
      <c r="M22" s="7">
        <f>M19-M21</f>
        <v/>
      </c>
      <c r="N22" s="7">
        <f>N19-N21</f>
        <v/>
      </c>
      <c r="O22" s="7">
        <f>O19-O21</f>
        <v/>
      </c>
    </row>
    <row r="23">
      <c r="A23" t="inlineStr">
        <is>
          <t>Income tax</t>
        </is>
      </c>
      <c r="B23" t="inlineStr">
        <is>
          <t>cost</t>
        </is>
      </c>
      <c r="C23" s="5">
        <f>SUMIFS(TB!$D$2:$D$2000,TB!$F$2:$F$2000,$A23,TB!$C$2:$C$2000,C$4)</f>
        <v/>
      </c>
      <c r="D23" s="5">
        <f>SUMIFS(TB!$D$2:$D$2000,TB!$F$2:$F$2000,$A23,TB!$C$2:$C$2000,D$4)</f>
        <v/>
      </c>
      <c r="E23" s="5">
        <f>SUMIFS(TB!$D$2:$D$2000,TB!$F$2:$F$2000,$A23,TB!$C$2:$C$2000,E$4)</f>
        <v/>
      </c>
      <c r="F23" s="5">
        <f>SUMIFS(TB!$D$2:$D$2000,TB!$F$2:$F$2000,$A23,TB!$C$2:$C$2000,F$4)</f>
        <v/>
      </c>
      <c r="G23" s="5">
        <f>SUMIFS(TB!$D$2:$D$2000,TB!$F$2:$F$2000,$A23,TB!$C$2:$C$2000,G$4)</f>
        <v/>
      </c>
      <c r="H23" s="5">
        <f>SUMIFS(TB!$D$2:$D$2000,TB!$F$2:$F$2000,$A23,TB!$C$2:$C$2000,H$4)</f>
        <v/>
      </c>
      <c r="I23" s="5">
        <f>SUMIFS(TB!$D$2:$D$2000,TB!$F$2:$F$2000,$A23,TB!$C$2:$C$2000,I$4)</f>
        <v/>
      </c>
      <c r="J23" s="5">
        <f>SUMIFS(TB!$D$2:$D$2000,TB!$F$2:$F$2000,$A23,TB!$C$2:$C$2000,J$4)</f>
        <v/>
      </c>
      <c r="K23" s="5">
        <f>SUMIFS(TB!$D$2:$D$2000,TB!$F$2:$F$2000,$A23,TB!$C$2:$C$2000,K$4)</f>
        <v/>
      </c>
      <c r="L23" s="5">
        <f>SUMIFS(TB!$D$2:$D$2000,TB!$F$2:$F$2000,$A23,TB!$C$2:$C$2000,L$4)</f>
        <v/>
      </c>
      <c r="M23" s="5">
        <f>SUMIFS(TB!$D$2:$D$2000,TB!$F$2:$F$2000,$A23,TB!$C$2:$C$2000,M$4)</f>
        <v/>
      </c>
      <c r="N23" s="5">
        <f>SUMIFS(TB!$D$2:$D$2000,TB!$F$2:$F$2000,$A23,TB!$C$2:$C$2000,N$4)</f>
        <v/>
      </c>
      <c r="O23" s="5">
        <f>SUM(C23:N23)</f>
        <v/>
      </c>
    </row>
    <row r="24">
      <c r="A24" s="6" t="inlineStr">
        <is>
          <t>Net profit</t>
        </is>
      </c>
      <c r="B24" s="6" t="inlineStr">
        <is>
          <t>sum</t>
        </is>
      </c>
      <c r="C24" s="7">
        <f>C22-C23</f>
        <v/>
      </c>
      <c r="D24" s="7">
        <f>D22-D23</f>
        <v/>
      </c>
      <c r="E24" s="7">
        <f>E22-E23</f>
        <v/>
      </c>
      <c r="F24" s="7">
        <f>F22-F23</f>
        <v/>
      </c>
      <c r="G24" s="7">
        <f>G22-G23</f>
        <v/>
      </c>
      <c r="H24" s="7">
        <f>H22-H23</f>
        <v/>
      </c>
      <c r="I24" s="7">
        <f>I22-I23</f>
        <v/>
      </c>
      <c r="J24" s="7">
        <f>J22-J23</f>
        <v/>
      </c>
      <c r="K24" s="7">
        <f>K22-K23</f>
        <v/>
      </c>
      <c r="L24" s="7">
        <f>L22-L23</f>
        <v/>
      </c>
      <c r="M24" s="7">
        <f>M22-M23</f>
        <v/>
      </c>
      <c r="N24" s="7">
        <f>N22-N23</f>
        <v/>
      </c>
      <c r="O24" s="7">
        <f>O22-O23</f>
        <v/>
      </c>
    </row>
    <row r="25">
      <c r="A25" t="inlineStr">
        <is>
          <t>Net margin</t>
        </is>
      </c>
      <c r="B25" t="inlineStr">
        <is>
          <t>margin</t>
        </is>
      </c>
      <c r="C25" s="8">
        <f>IFERROR(C24/C8,"")</f>
        <v/>
      </c>
      <c r="D25" s="8">
        <f>IFERROR(D24/D8,"")</f>
        <v/>
      </c>
      <c r="E25" s="8">
        <f>IFERROR(E24/E8,"")</f>
        <v/>
      </c>
      <c r="F25" s="8">
        <f>IFERROR(F24/F8,"")</f>
        <v/>
      </c>
      <c r="G25" s="8">
        <f>IFERROR(G24/G8,"")</f>
        <v/>
      </c>
      <c r="H25" s="8">
        <f>IFERROR(H24/H8,"")</f>
        <v/>
      </c>
      <c r="I25" s="8">
        <f>IFERROR(I24/I8,"")</f>
        <v/>
      </c>
      <c r="J25" s="8">
        <f>IFERROR(J24/J8,"")</f>
        <v/>
      </c>
      <c r="K25" s="8">
        <f>IFERROR(K24/K8,"")</f>
        <v/>
      </c>
      <c r="L25" s="8">
        <f>IFERROR(L24/L8,"")</f>
        <v/>
      </c>
      <c r="M25" s="8">
        <f>IFERROR(M24/M8,"")</f>
        <v/>
      </c>
      <c r="N25" s="8">
        <f>IFERROR(N24/N8,"")</f>
        <v/>
      </c>
      <c r="O25" s="8">
        <f>IFERROR(O24/O8,"")</f>
        <v/>
      </c>
    </row>
    <row r="27">
      <c r="A27" s="9" t="inlineStr">
        <is>
          <t>Net profit per the ledger</t>
        </is>
      </c>
      <c r="C27" s="5">
        <f>-SUMIFS(TB!$D$2:$D$2000,TB!$C$2:$C$2000,C$4,TB!$E$2:$E$2000,"PL")</f>
        <v/>
      </c>
      <c r="D27" s="5">
        <f>-SUMIFS(TB!$D$2:$D$2000,TB!$C$2:$C$2000,D$4,TB!$E$2:$E$2000,"PL")</f>
        <v/>
      </c>
      <c r="E27" s="5">
        <f>-SUMIFS(TB!$D$2:$D$2000,TB!$C$2:$C$2000,E$4,TB!$E$2:$E$2000,"PL")</f>
        <v/>
      </c>
      <c r="F27" s="5">
        <f>-SUMIFS(TB!$D$2:$D$2000,TB!$C$2:$C$2000,F$4,TB!$E$2:$E$2000,"PL")</f>
        <v/>
      </c>
      <c r="G27" s="5">
        <f>-SUMIFS(TB!$D$2:$D$2000,TB!$C$2:$C$2000,G$4,TB!$E$2:$E$2000,"PL")</f>
        <v/>
      </c>
      <c r="H27" s="5">
        <f>-SUMIFS(TB!$D$2:$D$2000,TB!$C$2:$C$2000,H$4,TB!$E$2:$E$2000,"PL")</f>
        <v/>
      </c>
      <c r="I27" s="5">
        <f>-SUMIFS(TB!$D$2:$D$2000,TB!$C$2:$C$2000,I$4,TB!$E$2:$E$2000,"PL")</f>
        <v/>
      </c>
      <c r="J27" s="5">
        <f>-SUMIFS(TB!$D$2:$D$2000,TB!$C$2:$C$2000,J$4,TB!$E$2:$E$2000,"PL")</f>
        <v/>
      </c>
      <c r="K27" s="5">
        <f>-SUMIFS(TB!$D$2:$D$2000,TB!$C$2:$C$2000,K$4,TB!$E$2:$E$2000,"PL")</f>
        <v/>
      </c>
      <c r="L27" s="5">
        <f>-SUMIFS(TB!$D$2:$D$2000,TB!$C$2:$C$2000,L$4,TB!$E$2:$E$2000,"PL")</f>
        <v/>
      </c>
      <c r="M27" s="5">
        <f>-SUMIFS(TB!$D$2:$D$2000,TB!$C$2:$C$2000,M$4,TB!$E$2:$E$2000,"PL")</f>
        <v/>
      </c>
      <c r="N27" s="5">
        <f>-SUMIFS(TB!$D$2:$D$2000,TB!$C$2:$C$2000,N$4,TB!$E$2:$E$2000,"PL")</f>
        <v/>
      </c>
    </row>
    <row r="28">
      <c r="A28" s="9" t="inlineStr">
        <is>
          <t>Difference (must be 0)</t>
        </is>
      </c>
      <c r="C28" s="5">
        <f>ROUND(C24-C27,2)</f>
        <v/>
      </c>
      <c r="D28" s="5">
        <f>ROUND(D24-D27,2)</f>
        <v/>
      </c>
      <c r="E28" s="5">
        <f>ROUND(E24-E27,2)</f>
        <v/>
      </c>
      <c r="F28" s="5">
        <f>ROUND(F24-F27,2)</f>
        <v/>
      </c>
      <c r="G28" s="5">
        <f>ROUND(G24-G27,2)</f>
        <v/>
      </c>
      <c r="H28" s="5">
        <f>ROUND(H24-H27,2)</f>
        <v/>
      </c>
      <c r="I28" s="5">
        <f>ROUND(I24-I27,2)</f>
        <v/>
      </c>
      <c r="J28" s="5">
        <f>ROUND(J24-J27,2)</f>
        <v/>
      </c>
      <c r="K28" s="5">
        <f>ROUND(K24-K27,2)</f>
        <v/>
      </c>
      <c r="L28" s="5">
        <f>ROUND(L24-L27,2)</f>
        <v/>
      </c>
      <c r="M28" s="5">
        <f>ROUND(M24-M27,2)</f>
        <v/>
      </c>
      <c r="N28" s="5">
        <f>ROUND(N24-N27,2)</f>
        <v/>
      </c>
    </row>
    <row r="29">
      <c r="A29" s="9" t="inlineStr">
        <is>
          <t>Unmapped accounts (must be 0)</t>
        </is>
      </c>
      <c r="C29">
        <f>COUNTIFS(TB!$C$2:$C$2000,C$4,TB!$F$2:$F$2000,"UNMAPPED")</f>
        <v/>
      </c>
      <c r="D29">
        <f>COUNTIFS(TB!$C$2:$C$2000,D$4,TB!$F$2:$F$2000,"UNMAPPED")</f>
        <v/>
      </c>
      <c r="E29">
        <f>COUNTIFS(TB!$C$2:$C$2000,E$4,TB!$F$2:$F$2000,"UNMAPPED")</f>
        <v/>
      </c>
      <c r="F29">
        <f>COUNTIFS(TB!$C$2:$C$2000,F$4,TB!$F$2:$F$2000,"UNMAPPED")</f>
        <v/>
      </c>
      <c r="G29">
        <f>COUNTIFS(TB!$C$2:$C$2000,G$4,TB!$F$2:$F$2000,"UNMAPPED")</f>
        <v/>
      </c>
      <c r="H29">
        <f>COUNTIFS(TB!$C$2:$C$2000,H$4,TB!$F$2:$F$2000,"UNMAPPED")</f>
        <v/>
      </c>
      <c r="I29">
        <f>COUNTIFS(TB!$C$2:$C$2000,I$4,TB!$F$2:$F$2000,"UNMAPPED")</f>
        <v/>
      </c>
      <c r="J29">
        <f>COUNTIFS(TB!$C$2:$C$2000,J$4,TB!$F$2:$F$2000,"UNMAPPED")</f>
        <v/>
      </c>
      <c r="K29">
        <f>COUNTIFS(TB!$C$2:$C$2000,K$4,TB!$F$2:$F$2000,"UNMAPPED")</f>
        <v/>
      </c>
      <c r="L29">
        <f>COUNTIFS(TB!$C$2:$C$2000,L$4,TB!$F$2:$F$2000,"UNMAPPED")</f>
        <v/>
      </c>
      <c r="M29">
        <f>COUNTIFS(TB!$C$2:$C$2000,M$4,TB!$F$2:$F$2000,"UNMAPPED")</f>
        <v/>
      </c>
      <c r="N29">
        <f>COUNTIFS(TB!$C$2:$C$2000,N$4,TB!$F$2:$F$2000,"UNMAPPED")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hidden="1" width="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4" customWidth="1" min="15" max="15"/>
  </cols>
  <sheetData>
    <row r="1">
      <c r="A1" s="1" t="inlineStr">
        <is>
          <t>Budget</t>
        </is>
      </c>
    </row>
    <row r="2">
      <c r="A2" s="3" t="inlineStr">
        <is>
          <t>USD. Type or paste your budget; subtotals and margins compute as on the P&amp;L sheet.</t>
        </is>
      </c>
    </row>
    <row r="4">
      <c r="A4" s="4" t="inlineStr">
        <is>
          <t>Line</t>
        </is>
      </c>
      <c r="B4" s="4" t="inlineStr">
        <is>
          <t>Kind</t>
        </is>
      </c>
      <c r="C4" s="4" t="inlineStr">
        <is>
          <t>2026-01</t>
        </is>
      </c>
      <c r="D4" s="4" t="inlineStr">
        <is>
          <t>2026-02</t>
        </is>
      </c>
      <c r="E4" s="4" t="inlineStr">
        <is>
          <t>2026-03</t>
        </is>
      </c>
      <c r="F4" s="4" t="inlineStr">
        <is>
          <t>2026-04</t>
        </is>
      </c>
      <c r="G4" s="4" t="inlineStr">
        <is>
          <t>2026-05</t>
        </is>
      </c>
      <c r="H4" s="4" t="inlineStr">
        <is>
          <t>2026-06</t>
        </is>
      </c>
      <c r="I4" s="4" t="inlineStr">
        <is>
          <t>2026-07</t>
        </is>
      </c>
      <c r="J4" s="4" t="inlineStr">
        <is>
          <t>2026-08</t>
        </is>
      </c>
      <c r="K4" s="4" t="inlineStr">
        <is>
          <t>2026-09</t>
        </is>
      </c>
      <c r="L4" s="4" t="inlineStr">
        <is>
          <t>2026-10</t>
        </is>
      </c>
      <c r="M4" s="4" t="inlineStr">
        <is>
          <t>2026-11</t>
        </is>
      </c>
      <c r="N4" s="4" t="inlineStr">
        <is>
          <t>2026-12</t>
        </is>
      </c>
      <c r="O4" s="4" t="inlineStr">
        <is>
          <t>Full year</t>
        </is>
      </c>
    </row>
    <row r="6">
      <c r="A6" t="inlineStr">
        <is>
          <t>Gross sales</t>
        </is>
      </c>
      <c r="B6" t="inlineStr">
        <is>
          <t>revenue</t>
        </is>
      </c>
      <c r="C6" s="10" t="n">
        <v>1209000</v>
      </c>
      <c r="D6" s="10" t="n">
        <v>1254000</v>
      </c>
      <c r="E6" s="10" t="n">
        <v>1300000</v>
      </c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5">
        <f>SUM(C6:N6)</f>
        <v/>
      </c>
    </row>
    <row r="7">
      <c r="A7" t="inlineStr">
        <is>
          <t>Returns and discounts</t>
        </is>
      </c>
      <c r="B7" t="inlineStr">
        <is>
          <t>contra</t>
        </is>
      </c>
      <c r="C7" s="10" t="n">
        <v>48000</v>
      </c>
      <c r="D7" s="10" t="n">
        <v>50000</v>
      </c>
      <c r="E7" s="10" t="n">
        <v>52000</v>
      </c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5">
        <f>SUM(C7:N7)</f>
        <v/>
      </c>
    </row>
    <row r="8">
      <c r="A8" s="6" t="inlineStr">
        <is>
          <t>Net revenue</t>
        </is>
      </c>
      <c r="B8" s="6" t="inlineStr">
        <is>
          <t>sum</t>
        </is>
      </c>
      <c r="C8" s="7">
        <f>C6-C7</f>
        <v/>
      </c>
      <c r="D8" s="7">
        <f>D6-D7</f>
        <v/>
      </c>
      <c r="E8" s="7">
        <f>E6-E7</f>
        <v/>
      </c>
      <c r="F8" s="7">
        <f>F6-F7</f>
        <v/>
      </c>
      <c r="G8" s="7">
        <f>G6-G7</f>
        <v/>
      </c>
      <c r="H8" s="7">
        <f>H6-H7</f>
        <v/>
      </c>
      <c r="I8" s="7">
        <f>I6-I7</f>
        <v/>
      </c>
      <c r="J8" s="7">
        <f>J6-J7</f>
        <v/>
      </c>
      <c r="K8" s="7">
        <f>K6-K7</f>
        <v/>
      </c>
      <c r="L8" s="7">
        <f>L6-L7</f>
        <v/>
      </c>
      <c r="M8" s="7">
        <f>M6-M7</f>
        <v/>
      </c>
      <c r="N8" s="7">
        <f>N6-N7</f>
        <v/>
      </c>
      <c r="O8" s="7">
        <f>O6-O7</f>
        <v/>
      </c>
    </row>
    <row r="9">
      <c r="A9" t="inlineStr">
        <is>
          <t>Cost of goods sold</t>
        </is>
      </c>
      <c r="B9" t="inlineStr">
        <is>
          <t>cost</t>
        </is>
      </c>
      <c r="C9" s="10" t="n">
        <v>689000</v>
      </c>
      <c r="D9" s="10" t="n">
        <v>715000</v>
      </c>
      <c r="E9" s="10" t="n">
        <v>741000</v>
      </c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5">
        <f>SUM(C9:N9)</f>
        <v/>
      </c>
    </row>
    <row r="10">
      <c r="A10" s="6" t="inlineStr">
        <is>
          <t>Gross profit</t>
        </is>
      </c>
      <c r="B10" s="6" t="inlineStr">
        <is>
          <t>sum</t>
        </is>
      </c>
      <c r="C10" s="7">
        <f>C8-C9</f>
        <v/>
      </c>
      <c r="D10" s="7">
        <f>D8-D9</f>
        <v/>
      </c>
      <c r="E10" s="7">
        <f>E8-E9</f>
        <v/>
      </c>
      <c r="F10" s="7">
        <f>F8-F9</f>
        <v/>
      </c>
      <c r="G10" s="7">
        <f>G8-G9</f>
        <v/>
      </c>
      <c r="H10" s="7">
        <f>H8-H9</f>
        <v/>
      </c>
      <c r="I10" s="7">
        <f>I8-I9</f>
        <v/>
      </c>
      <c r="J10" s="7">
        <f>J8-J9</f>
        <v/>
      </c>
      <c r="K10" s="7">
        <f>K8-K9</f>
        <v/>
      </c>
      <c r="L10" s="7">
        <f>L8-L9</f>
        <v/>
      </c>
      <c r="M10" s="7">
        <f>M8-M9</f>
        <v/>
      </c>
      <c r="N10" s="7">
        <f>N8-N9</f>
        <v/>
      </c>
      <c r="O10" s="7">
        <f>O8-O9</f>
        <v/>
      </c>
    </row>
    <row r="11">
      <c r="A11" t="inlineStr">
        <is>
          <t>Gross margin</t>
        </is>
      </c>
      <c r="B11" t="inlineStr">
        <is>
          <t>margin</t>
        </is>
      </c>
      <c r="C11" s="8">
        <f>IFERROR(C10/C8,"")</f>
        <v/>
      </c>
      <c r="D11" s="8">
        <f>IFERROR(D10/D8,"")</f>
        <v/>
      </c>
      <c r="E11" s="8">
        <f>IFERROR(E10/E8,"")</f>
        <v/>
      </c>
      <c r="F11" s="8">
        <f>IFERROR(F10/F8,"")</f>
        <v/>
      </c>
      <c r="G11" s="8">
        <f>IFERROR(G10/G8,"")</f>
        <v/>
      </c>
      <c r="H11" s="8">
        <f>IFERROR(H10/H8,"")</f>
        <v/>
      </c>
      <c r="I11" s="8">
        <f>IFERROR(I10/I8,"")</f>
        <v/>
      </c>
      <c r="J11" s="8">
        <f>IFERROR(J10/J8,"")</f>
        <v/>
      </c>
      <c r="K11" s="8">
        <f>IFERROR(K10/K8,"")</f>
        <v/>
      </c>
      <c r="L11" s="8">
        <f>IFERROR(L10/L8,"")</f>
        <v/>
      </c>
      <c r="M11" s="8">
        <f>IFERROR(M10/M8,"")</f>
        <v/>
      </c>
      <c r="N11" s="8">
        <f>IFERROR(N10/N8,"")</f>
        <v/>
      </c>
      <c r="O11" s="8">
        <f>IFERROR(O10/O8,"")</f>
        <v/>
      </c>
    </row>
    <row r="12">
      <c r="A12" t="inlineStr">
        <is>
          <t>Sales and marketing</t>
        </is>
      </c>
      <c r="B12" t="inlineStr">
        <is>
          <t>cost</t>
        </is>
      </c>
      <c r="C12" s="10" t="n">
        <v>135000</v>
      </c>
      <c r="D12" s="10" t="n">
        <v>140000</v>
      </c>
      <c r="E12" s="10" t="n">
        <v>145000</v>
      </c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5">
        <f>SUM(C12:N12)</f>
        <v/>
      </c>
    </row>
    <row r="13">
      <c r="A13" t="inlineStr">
        <is>
          <t>General and administrative</t>
        </is>
      </c>
      <c r="B13" t="inlineStr">
        <is>
          <t>cost</t>
        </is>
      </c>
      <c r="C13" s="10" t="n">
        <v>98000</v>
      </c>
      <c r="D13" s="10" t="n">
        <v>101000</v>
      </c>
      <c r="E13" s="10" t="n">
        <v>105000</v>
      </c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5">
        <f>SUM(C13:N13)</f>
        <v/>
      </c>
    </row>
    <row r="14">
      <c r="A14" t="inlineStr">
        <is>
          <t>Research and development</t>
        </is>
      </c>
      <c r="B14" t="inlineStr">
        <is>
          <t>cost</t>
        </is>
      </c>
      <c r="C14" s="10" t="n">
        <v>58000</v>
      </c>
      <c r="D14" s="10" t="n">
        <v>60000</v>
      </c>
      <c r="E14" s="10" t="n">
        <v>62000</v>
      </c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5">
        <f>SUM(C14:N14)</f>
        <v/>
      </c>
    </row>
    <row r="15">
      <c r="A15" s="6" t="inlineStr">
        <is>
          <t>Total operating expenses</t>
        </is>
      </c>
      <c r="B15" s="6" t="inlineStr">
        <is>
          <t>sum</t>
        </is>
      </c>
      <c r="C15" s="7">
        <f>SUM(C12:C14)</f>
        <v/>
      </c>
      <c r="D15" s="7">
        <f>SUM(D12:D14)</f>
        <v/>
      </c>
      <c r="E15" s="7">
        <f>SUM(E12:E14)</f>
        <v/>
      </c>
      <c r="F15" s="7">
        <f>SUM(F12:F14)</f>
        <v/>
      </c>
      <c r="G15" s="7">
        <f>SUM(G12:G14)</f>
        <v/>
      </c>
      <c r="H15" s="7">
        <f>SUM(H12:H14)</f>
        <v/>
      </c>
      <c r="I15" s="7">
        <f>SUM(I12:I14)</f>
        <v/>
      </c>
      <c r="J15" s="7">
        <f>SUM(J12:J14)</f>
        <v/>
      </c>
      <c r="K15" s="7">
        <f>SUM(K12:K14)</f>
        <v/>
      </c>
      <c r="L15" s="7">
        <f>SUM(L12:L14)</f>
        <v/>
      </c>
      <c r="M15" s="7">
        <f>SUM(M12:M14)</f>
        <v/>
      </c>
      <c r="N15" s="7">
        <f>SUM(N12:N14)</f>
        <v/>
      </c>
      <c r="O15" s="7">
        <f>SUM(O12:O14)</f>
        <v/>
      </c>
    </row>
    <row r="16">
      <c r="A16" s="6" t="inlineStr">
        <is>
          <t>EBITDA</t>
        </is>
      </c>
      <c r="B16" s="6" t="inlineStr">
        <is>
          <t>sum</t>
        </is>
      </c>
      <c r="C16" s="7">
        <f>C10-C15</f>
        <v/>
      </c>
      <c r="D16" s="7">
        <f>D10-D15</f>
        <v/>
      </c>
      <c r="E16" s="7">
        <f>E10-E15</f>
        <v/>
      </c>
      <c r="F16" s="7">
        <f>F10-F15</f>
        <v/>
      </c>
      <c r="G16" s="7">
        <f>G10-G15</f>
        <v/>
      </c>
      <c r="H16" s="7">
        <f>H10-H15</f>
        <v/>
      </c>
      <c r="I16" s="7">
        <f>I10-I15</f>
        <v/>
      </c>
      <c r="J16" s="7">
        <f>J10-J15</f>
        <v/>
      </c>
      <c r="K16" s="7">
        <f>K10-K15</f>
        <v/>
      </c>
      <c r="L16" s="7">
        <f>L10-L15</f>
        <v/>
      </c>
      <c r="M16" s="7">
        <f>M10-M15</f>
        <v/>
      </c>
      <c r="N16" s="7">
        <f>N10-N15</f>
        <v/>
      </c>
      <c r="O16" s="7">
        <f>O10-O15</f>
        <v/>
      </c>
    </row>
    <row r="17">
      <c r="A17" t="inlineStr">
        <is>
          <t>EBITDA margin</t>
        </is>
      </c>
      <c r="B17" t="inlineStr">
        <is>
          <t>margin</t>
        </is>
      </c>
      <c r="C17" s="8">
        <f>IFERROR(C16/C8,"")</f>
        <v/>
      </c>
      <c r="D17" s="8">
        <f>IFERROR(D16/D8,"")</f>
        <v/>
      </c>
      <c r="E17" s="8">
        <f>IFERROR(E16/E8,"")</f>
        <v/>
      </c>
      <c r="F17" s="8">
        <f>IFERROR(F16/F8,"")</f>
        <v/>
      </c>
      <c r="G17" s="8">
        <f>IFERROR(G16/G8,"")</f>
        <v/>
      </c>
      <c r="H17" s="8">
        <f>IFERROR(H16/H8,"")</f>
        <v/>
      </c>
      <c r="I17" s="8">
        <f>IFERROR(I16/I8,"")</f>
        <v/>
      </c>
      <c r="J17" s="8">
        <f>IFERROR(J16/J8,"")</f>
        <v/>
      </c>
      <c r="K17" s="8">
        <f>IFERROR(K16/K8,"")</f>
        <v/>
      </c>
      <c r="L17" s="8">
        <f>IFERROR(L16/L8,"")</f>
        <v/>
      </c>
      <c r="M17" s="8">
        <f>IFERROR(M16/M8,"")</f>
        <v/>
      </c>
      <c r="N17" s="8">
        <f>IFERROR(N16/N8,"")</f>
        <v/>
      </c>
      <c r="O17" s="8">
        <f>IFERROR(O16/O8,"")</f>
        <v/>
      </c>
    </row>
    <row r="18">
      <c r="A18" t="inlineStr">
        <is>
          <t>Depreciation and amortization</t>
        </is>
      </c>
      <c r="B18" t="inlineStr">
        <is>
          <t>cost</t>
        </is>
      </c>
      <c r="C18" s="10" t="n">
        <v>25000</v>
      </c>
      <c r="D18" s="10" t="n">
        <v>25000</v>
      </c>
      <c r="E18" s="10" t="n">
        <v>25000</v>
      </c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5">
        <f>SUM(C18:N18)</f>
        <v/>
      </c>
    </row>
    <row r="19">
      <c r="A19" s="6" t="inlineStr">
        <is>
          <t>Operating profit</t>
        </is>
      </c>
      <c r="B19" s="6" t="inlineStr">
        <is>
          <t>sum</t>
        </is>
      </c>
      <c r="C19" s="7">
        <f>C16-C18</f>
        <v/>
      </c>
      <c r="D19" s="7">
        <f>D16-D18</f>
        <v/>
      </c>
      <c r="E19" s="7">
        <f>E16-E18</f>
        <v/>
      </c>
      <c r="F19" s="7">
        <f>F16-F18</f>
        <v/>
      </c>
      <c r="G19" s="7">
        <f>G16-G18</f>
        <v/>
      </c>
      <c r="H19" s="7">
        <f>H16-H18</f>
        <v/>
      </c>
      <c r="I19" s="7">
        <f>I16-I18</f>
        <v/>
      </c>
      <c r="J19" s="7">
        <f>J16-J18</f>
        <v/>
      </c>
      <c r="K19" s="7">
        <f>K16-K18</f>
        <v/>
      </c>
      <c r="L19" s="7">
        <f>L16-L18</f>
        <v/>
      </c>
      <c r="M19" s="7">
        <f>M16-M18</f>
        <v/>
      </c>
      <c r="N19" s="7">
        <f>N16-N18</f>
        <v/>
      </c>
      <c r="O19" s="7">
        <f>O16-O18</f>
        <v/>
      </c>
    </row>
    <row r="20">
      <c r="A20" t="inlineStr">
        <is>
          <t>Operating margin</t>
        </is>
      </c>
      <c r="B20" t="inlineStr">
        <is>
          <t>margin</t>
        </is>
      </c>
      <c r="C20" s="8">
        <f>IFERROR(C19/C8,"")</f>
        <v/>
      </c>
      <c r="D20" s="8">
        <f>IFERROR(D19/D8,"")</f>
        <v/>
      </c>
      <c r="E20" s="8">
        <f>IFERROR(E19/E8,"")</f>
        <v/>
      </c>
      <c r="F20" s="8">
        <f>IFERROR(F19/F8,"")</f>
        <v/>
      </c>
      <c r="G20" s="8">
        <f>IFERROR(G19/G8,"")</f>
        <v/>
      </c>
      <c r="H20" s="8">
        <f>IFERROR(H19/H8,"")</f>
        <v/>
      </c>
      <c r="I20" s="8">
        <f>IFERROR(I19/I8,"")</f>
        <v/>
      </c>
      <c r="J20" s="8">
        <f>IFERROR(J19/J8,"")</f>
        <v/>
      </c>
      <c r="K20" s="8">
        <f>IFERROR(K19/K8,"")</f>
        <v/>
      </c>
      <c r="L20" s="8">
        <f>IFERROR(L19/L8,"")</f>
        <v/>
      </c>
      <c r="M20" s="8">
        <f>IFERROR(M19/M8,"")</f>
        <v/>
      </c>
      <c r="N20" s="8">
        <f>IFERROR(N19/N8,"")</f>
        <v/>
      </c>
      <c r="O20" s="8">
        <f>IFERROR(O19/O8,"")</f>
        <v/>
      </c>
    </row>
    <row r="21">
      <c r="A21" t="inlineStr">
        <is>
          <t>Interest expense</t>
        </is>
      </c>
      <c r="B21" t="inlineStr">
        <is>
          <t>cost</t>
        </is>
      </c>
      <c r="C21" s="10" t="n">
        <v>15000</v>
      </c>
      <c r="D21" s="10" t="n">
        <v>15000</v>
      </c>
      <c r="E21" s="10" t="n">
        <v>15000</v>
      </c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5">
        <f>SUM(C21:N21)</f>
        <v/>
      </c>
    </row>
    <row r="22">
      <c r="A22" s="6" t="inlineStr">
        <is>
          <t>Income before taxes</t>
        </is>
      </c>
      <c r="B22" s="6" t="inlineStr">
        <is>
          <t>sum</t>
        </is>
      </c>
      <c r="C22" s="7">
        <f>C19-C21</f>
        <v/>
      </c>
      <c r="D22" s="7">
        <f>D19-D21</f>
        <v/>
      </c>
      <c r="E22" s="7">
        <f>E19-E21</f>
        <v/>
      </c>
      <c r="F22" s="7">
        <f>F19-F21</f>
        <v/>
      </c>
      <c r="G22" s="7">
        <f>G19-G21</f>
        <v/>
      </c>
      <c r="H22" s="7">
        <f>H19-H21</f>
        <v/>
      </c>
      <c r="I22" s="7">
        <f>I19-I21</f>
        <v/>
      </c>
      <c r="J22" s="7">
        <f>J19-J21</f>
        <v/>
      </c>
      <c r="K22" s="7">
        <f>K19-K21</f>
        <v/>
      </c>
      <c r="L22" s="7">
        <f>L19-L21</f>
        <v/>
      </c>
      <c r="M22" s="7">
        <f>M19-M21</f>
        <v/>
      </c>
      <c r="N22" s="7">
        <f>N19-N21</f>
        <v/>
      </c>
      <c r="O22" s="7">
        <f>O19-O21</f>
        <v/>
      </c>
    </row>
    <row r="23">
      <c r="A23" t="inlineStr">
        <is>
          <t>Income tax</t>
        </is>
      </c>
      <c r="B23" t="inlineStr">
        <is>
          <t>cost</t>
        </is>
      </c>
      <c r="C23" s="5">
        <f>ROUND(C22*0.25,0)</f>
        <v/>
      </c>
      <c r="D23" s="5">
        <f>ROUND(D22*0.25,0)</f>
        <v/>
      </c>
      <c r="E23" s="5">
        <f>ROUND(E22*0.25,0)</f>
        <v/>
      </c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>
        <f>SUM(C23:N23)</f>
        <v/>
      </c>
    </row>
    <row r="24">
      <c r="A24" s="6" t="inlineStr">
        <is>
          <t>Net profit</t>
        </is>
      </c>
      <c r="B24" s="6" t="inlineStr">
        <is>
          <t>sum</t>
        </is>
      </c>
      <c r="C24" s="7">
        <f>C22-C23</f>
        <v/>
      </c>
      <c r="D24" s="7">
        <f>D22-D23</f>
        <v/>
      </c>
      <c r="E24" s="7">
        <f>E22-E23</f>
        <v/>
      </c>
      <c r="F24" s="7">
        <f>F22-F23</f>
        <v/>
      </c>
      <c r="G24" s="7">
        <f>G22-G23</f>
        <v/>
      </c>
      <c r="H24" s="7">
        <f>H22-H23</f>
        <v/>
      </c>
      <c r="I24" s="7">
        <f>I22-I23</f>
        <v/>
      </c>
      <c r="J24" s="7">
        <f>J22-J23</f>
        <v/>
      </c>
      <c r="K24" s="7">
        <f>K22-K23</f>
        <v/>
      </c>
      <c r="L24" s="7">
        <f>L22-L23</f>
        <v/>
      </c>
      <c r="M24" s="7">
        <f>M22-M23</f>
        <v/>
      </c>
      <c r="N24" s="7">
        <f>N22-N23</f>
        <v/>
      </c>
      <c r="O24" s="7">
        <f>O22-O23</f>
        <v/>
      </c>
    </row>
    <row r="25">
      <c r="A25" t="inlineStr">
        <is>
          <t>Net margin</t>
        </is>
      </c>
      <c r="B25" t="inlineStr">
        <is>
          <t>margin</t>
        </is>
      </c>
      <c r="C25" s="8">
        <f>IFERROR(C24/C8,"")</f>
        <v/>
      </c>
      <c r="D25" s="8">
        <f>IFERROR(D24/D8,"")</f>
        <v/>
      </c>
      <c r="E25" s="8">
        <f>IFERROR(E24/E8,"")</f>
        <v/>
      </c>
      <c r="F25" s="8">
        <f>IFERROR(F24/F8,"")</f>
        <v/>
      </c>
      <c r="G25" s="8">
        <f>IFERROR(G24/G8,"")</f>
        <v/>
      </c>
      <c r="H25" s="8">
        <f>IFERROR(H24/H8,"")</f>
        <v/>
      </c>
      <c r="I25" s="8">
        <f>IFERROR(I24/I8,"")</f>
        <v/>
      </c>
      <c r="J25" s="8">
        <f>IFERROR(J24/J8,"")</f>
        <v/>
      </c>
      <c r="K25" s="8">
        <f>IFERROR(K24/K8,"")</f>
        <v/>
      </c>
      <c r="L25" s="8">
        <f>IFERROR(L24/L8,"")</f>
        <v/>
      </c>
      <c r="M25" s="8">
        <f>IFERROR(M24/M8,"")</f>
        <v/>
      </c>
      <c r="N25" s="8">
        <f>IFERROR(N24/N8,"")</f>
        <v/>
      </c>
      <c r="O25" s="8">
        <f>IFERROR(O24/O8,"")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14" customWidth="1" min="4" max="4"/>
    <col width="12" customWidth="1" min="5" max="5"/>
    <col width="14" customWidth="1" min="6" max="6"/>
  </cols>
  <sheetData>
    <row r="1">
      <c r="A1" s="1" t="inlineStr">
        <is>
          <t>Actual vs budget</t>
        </is>
      </c>
    </row>
    <row r="2">
      <c r="A2" t="inlineStr">
        <is>
          <t>Month (yyyy-mm)</t>
        </is>
      </c>
      <c r="B2" s="11" t="inlineStr">
        <is>
          <t>2026-03</t>
        </is>
      </c>
    </row>
    <row r="4">
      <c r="A4" s="4" t="inlineStr">
        <is>
          <t>Line</t>
        </is>
      </c>
      <c r="B4" s="4" t="inlineStr">
        <is>
          <t>Actual</t>
        </is>
      </c>
      <c r="C4" s="4" t="inlineStr">
        <is>
          <t>Budget</t>
        </is>
      </c>
      <c r="D4" s="4" t="inlineStr">
        <is>
          <t>Variance</t>
        </is>
      </c>
      <c r="E4" s="4" t="inlineStr">
        <is>
          <t>Variance %</t>
        </is>
      </c>
      <c r="F4" s="4" t="inlineStr">
        <is>
          <t>Reading</t>
        </is>
      </c>
    </row>
    <row r="5">
      <c r="A5" t="inlineStr">
        <is>
          <t>Gross sales</t>
        </is>
      </c>
      <c r="B5" s="5">
        <f>INDEX('P&amp;L'!$C$6:$N$6,MATCH($B$2,'P&amp;L'!$C$4:$N$4,0))</f>
        <v/>
      </c>
      <c r="C5" s="5">
        <f>INDEX(Budget!$C$6:$N$6,MATCH($B$2,Budget!$C$4:$N$4,0))</f>
        <v/>
      </c>
      <c r="D5" s="5">
        <f>B5-C5</f>
        <v/>
      </c>
      <c r="E5" s="8">
        <f>IF(C5=0,"",D5/ABS(C5))</f>
        <v/>
      </c>
      <c r="F5">
        <f>IF(D5=0,"On budget",IF(D5&gt;0,"Favorable","Unfavorable"))</f>
        <v/>
      </c>
    </row>
    <row r="6">
      <c r="A6" t="inlineStr">
        <is>
          <t>Returns and discounts</t>
        </is>
      </c>
      <c r="B6" s="5">
        <f>INDEX('P&amp;L'!$C$7:$N$7,MATCH($B$2,'P&amp;L'!$C$4:$N$4,0))</f>
        <v/>
      </c>
      <c r="C6" s="5">
        <f>INDEX(Budget!$C$7:$N$7,MATCH($B$2,Budget!$C$4:$N$4,0))</f>
        <v/>
      </c>
      <c r="D6" s="5">
        <f>B6-C6</f>
        <v/>
      </c>
      <c r="E6" s="8">
        <f>IF(C6=0,"",D6/ABS(C6))</f>
        <v/>
      </c>
      <c r="F6">
        <f>IF(D6=0,"On budget",IF(D6&lt;0,"Favorable","Unfavorable"))</f>
        <v/>
      </c>
    </row>
    <row r="7">
      <c r="A7" s="6" t="inlineStr">
        <is>
          <t>Net revenue</t>
        </is>
      </c>
      <c r="B7" s="7">
        <f>INDEX('P&amp;L'!$C$8:$N$8,MATCH($B$2,'P&amp;L'!$C$4:$N$4,0))</f>
        <v/>
      </c>
      <c r="C7" s="7">
        <f>INDEX(Budget!$C$8:$N$8,MATCH($B$2,Budget!$C$4:$N$4,0))</f>
        <v/>
      </c>
      <c r="D7" s="7">
        <f>B7-C7</f>
        <v/>
      </c>
      <c r="E7" s="12">
        <f>IF(C7=0,"",D7/ABS(C7))</f>
        <v/>
      </c>
      <c r="F7" s="6">
        <f>IF(D7=0,"On budget",IF(D7&gt;0,"Favorable","Unfavorable"))</f>
        <v/>
      </c>
    </row>
    <row r="8">
      <c r="A8" t="inlineStr">
        <is>
          <t>Cost of goods sold</t>
        </is>
      </c>
      <c r="B8" s="5">
        <f>INDEX('P&amp;L'!$C$9:$N$9,MATCH($B$2,'P&amp;L'!$C$4:$N$4,0))</f>
        <v/>
      </c>
      <c r="C8" s="5">
        <f>INDEX(Budget!$C$9:$N$9,MATCH($B$2,Budget!$C$4:$N$4,0))</f>
        <v/>
      </c>
      <c r="D8" s="5">
        <f>B8-C8</f>
        <v/>
      </c>
      <c r="E8" s="8">
        <f>IF(C8=0,"",D8/ABS(C8))</f>
        <v/>
      </c>
      <c r="F8">
        <f>IF(D8=0,"On budget",IF(D8&lt;0,"Favorable","Unfavorable"))</f>
        <v/>
      </c>
    </row>
    <row r="9">
      <c r="A9" s="6" t="inlineStr">
        <is>
          <t>Gross profit</t>
        </is>
      </c>
      <c r="B9" s="7">
        <f>INDEX('P&amp;L'!$C$10:$N$10,MATCH($B$2,'P&amp;L'!$C$4:$N$4,0))</f>
        <v/>
      </c>
      <c r="C9" s="7">
        <f>INDEX(Budget!$C$10:$N$10,MATCH($B$2,Budget!$C$4:$N$4,0))</f>
        <v/>
      </c>
      <c r="D9" s="7">
        <f>B9-C9</f>
        <v/>
      </c>
      <c r="E9" s="12">
        <f>IF(C9=0,"",D9/ABS(C9))</f>
        <v/>
      </c>
      <c r="F9" s="6">
        <f>IF(D9=0,"On budget",IF(D9&gt;0,"Favorable","Unfavorable"))</f>
        <v/>
      </c>
    </row>
    <row r="10">
      <c r="A10" t="inlineStr">
        <is>
          <t>Gross margin</t>
        </is>
      </c>
      <c r="B10" s="8">
        <f>INDEX('P&amp;L'!$C$11:$N$11,MATCH($B$2,'P&amp;L'!$C$4:$N$4,0))</f>
        <v/>
      </c>
      <c r="C10" s="8">
        <f>INDEX(Budget!$C$11:$N$11,MATCH($B$2,Budget!$C$4:$N$4,0))</f>
        <v/>
      </c>
      <c r="D10" s="8">
        <f>IFERROR(B10-C10,"")</f>
        <v/>
      </c>
      <c r="F10">
        <f>IF(D10="","",IF(D10&gt;=0,"Better","Worse"))</f>
        <v/>
      </c>
    </row>
    <row r="11">
      <c r="A11" t="inlineStr">
        <is>
          <t>Sales and marketing</t>
        </is>
      </c>
      <c r="B11" s="5">
        <f>INDEX('P&amp;L'!$C$12:$N$12,MATCH($B$2,'P&amp;L'!$C$4:$N$4,0))</f>
        <v/>
      </c>
      <c r="C11" s="5">
        <f>INDEX(Budget!$C$12:$N$12,MATCH($B$2,Budget!$C$4:$N$4,0))</f>
        <v/>
      </c>
      <c r="D11" s="5">
        <f>B11-C11</f>
        <v/>
      </c>
      <c r="E11" s="8">
        <f>IF(C11=0,"",D11/ABS(C11))</f>
        <v/>
      </c>
      <c r="F11">
        <f>IF(D11=0,"On budget",IF(D11&lt;0,"Favorable","Unfavorable"))</f>
        <v/>
      </c>
    </row>
    <row r="12">
      <c r="A12" t="inlineStr">
        <is>
          <t>General and administrative</t>
        </is>
      </c>
      <c r="B12" s="5">
        <f>INDEX('P&amp;L'!$C$13:$N$13,MATCH($B$2,'P&amp;L'!$C$4:$N$4,0))</f>
        <v/>
      </c>
      <c r="C12" s="5">
        <f>INDEX(Budget!$C$13:$N$13,MATCH($B$2,Budget!$C$4:$N$4,0))</f>
        <v/>
      </c>
      <c r="D12" s="5">
        <f>B12-C12</f>
        <v/>
      </c>
      <c r="E12" s="8">
        <f>IF(C12=0,"",D12/ABS(C12))</f>
        <v/>
      </c>
      <c r="F12">
        <f>IF(D12=0,"On budget",IF(D12&lt;0,"Favorable","Unfavorable"))</f>
        <v/>
      </c>
    </row>
    <row r="13">
      <c r="A13" t="inlineStr">
        <is>
          <t>Research and development</t>
        </is>
      </c>
      <c r="B13" s="5">
        <f>INDEX('P&amp;L'!$C$14:$N$14,MATCH($B$2,'P&amp;L'!$C$4:$N$4,0))</f>
        <v/>
      </c>
      <c r="C13" s="5">
        <f>INDEX(Budget!$C$14:$N$14,MATCH($B$2,Budget!$C$4:$N$4,0))</f>
        <v/>
      </c>
      <c r="D13" s="5">
        <f>B13-C13</f>
        <v/>
      </c>
      <c r="E13" s="8">
        <f>IF(C13=0,"",D13/ABS(C13))</f>
        <v/>
      </c>
      <c r="F13">
        <f>IF(D13=0,"On budget",IF(D13&lt;0,"Favorable","Unfavorable"))</f>
        <v/>
      </c>
    </row>
    <row r="14">
      <c r="A14" s="6" t="inlineStr">
        <is>
          <t>Total operating expenses</t>
        </is>
      </c>
      <c r="B14" s="7">
        <f>INDEX('P&amp;L'!$C$15:$N$15,MATCH($B$2,'P&amp;L'!$C$4:$N$4,0))</f>
        <v/>
      </c>
      <c r="C14" s="7">
        <f>INDEX(Budget!$C$15:$N$15,MATCH($B$2,Budget!$C$4:$N$4,0))</f>
        <v/>
      </c>
      <c r="D14" s="7">
        <f>B14-C14</f>
        <v/>
      </c>
      <c r="E14" s="12">
        <f>IF(C14=0,"",D14/ABS(C14))</f>
        <v/>
      </c>
      <c r="F14" s="6">
        <f>IF(D14=0,"On budget",IF(D14&lt;0,"Favorable","Unfavorable"))</f>
        <v/>
      </c>
    </row>
    <row r="15">
      <c r="A15" s="6" t="inlineStr">
        <is>
          <t>EBITDA</t>
        </is>
      </c>
      <c r="B15" s="7">
        <f>INDEX('P&amp;L'!$C$16:$N$16,MATCH($B$2,'P&amp;L'!$C$4:$N$4,0))</f>
        <v/>
      </c>
      <c r="C15" s="7">
        <f>INDEX(Budget!$C$16:$N$16,MATCH($B$2,Budget!$C$4:$N$4,0))</f>
        <v/>
      </c>
      <c r="D15" s="7">
        <f>B15-C15</f>
        <v/>
      </c>
      <c r="E15" s="12">
        <f>IF(C15=0,"",D15/ABS(C15))</f>
        <v/>
      </c>
      <c r="F15" s="6">
        <f>IF(D15=0,"On budget",IF(D15&gt;0,"Favorable","Unfavorable"))</f>
        <v/>
      </c>
    </row>
    <row r="16">
      <c r="A16" t="inlineStr">
        <is>
          <t>EBITDA margin</t>
        </is>
      </c>
      <c r="B16" s="8">
        <f>INDEX('P&amp;L'!$C$17:$N$17,MATCH($B$2,'P&amp;L'!$C$4:$N$4,0))</f>
        <v/>
      </c>
      <c r="C16" s="8">
        <f>INDEX(Budget!$C$17:$N$17,MATCH($B$2,Budget!$C$4:$N$4,0))</f>
        <v/>
      </c>
      <c r="D16" s="8">
        <f>IFERROR(B16-C16,"")</f>
        <v/>
      </c>
      <c r="F16">
        <f>IF(D16="","",IF(D16&gt;=0,"Better","Worse"))</f>
        <v/>
      </c>
    </row>
    <row r="17">
      <c r="A17" t="inlineStr">
        <is>
          <t>Depreciation and amortization</t>
        </is>
      </c>
      <c r="B17" s="5">
        <f>INDEX('P&amp;L'!$C$18:$N$18,MATCH($B$2,'P&amp;L'!$C$4:$N$4,0))</f>
        <v/>
      </c>
      <c r="C17" s="5">
        <f>INDEX(Budget!$C$18:$N$18,MATCH($B$2,Budget!$C$4:$N$4,0))</f>
        <v/>
      </c>
      <c r="D17" s="5">
        <f>B17-C17</f>
        <v/>
      </c>
      <c r="E17" s="8">
        <f>IF(C17=0,"",D17/ABS(C17))</f>
        <v/>
      </c>
      <c r="F17">
        <f>IF(D17=0,"On budget",IF(D17&lt;0,"Favorable","Unfavorable"))</f>
        <v/>
      </c>
    </row>
    <row r="18">
      <c r="A18" s="6" t="inlineStr">
        <is>
          <t>Operating profit</t>
        </is>
      </c>
      <c r="B18" s="7">
        <f>INDEX('P&amp;L'!$C$19:$N$19,MATCH($B$2,'P&amp;L'!$C$4:$N$4,0))</f>
        <v/>
      </c>
      <c r="C18" s="7">
        <f>INDEX(Budget!$C$19:$N$19,MATCH($B$2,Budget!$C$4:$N$4,0))</f>
        <v/>
      </c>
      <c r="D18" s="7">
        <f>B18-C18</f>
        <v/>
      </c>
      <c r="E18" s="12">
        <f>IF(C18=0,"",D18/ABS(C18))</f>
        <v/>
      </c>
      <c r="F18" s="6">
        <f>IF(D18=0,"On budget",IF(D18&gt;0,"Favorable","Unfavorable"))</f>
        <v/>
      </c>
    </row>
    <row r="19">
      <c r="A19" t="inlineStr">
        <is>
          <t>Operating margin</t>
        </is>
      </c>
      <c r="B19" s="8">
        <f>INDEX('P&amp;L'!$C$20:$N$20,MATCH($B$2,'P&amp;L'!$C$4:$N$4,0))</f>
        <v/>
      </c>
      <c r="C19" s="8">
        <f>INDEX(Budget!$C$20:$N$20,MATCH($B$2,Budget!$C$4:$N$4,0))</f>
        <v/>
      </c>
      <c r="D19" s="8">
        <f>IFERROR(B19-C19,"")</f>
        <v/>
      </c>
      <c r="F19">
        <f>IF(D19="","",IF(D19&gt;=0,"Better","Worse"))</f>
        <v/>
      </c>
    </row>
    <row r="20">
      <c r="A20" t="inlineStr">
        <is>
          <t>Interest expense</t>
        </is>
      </c>
      <c r="B20" s="5">
        <f>INDEX('P&amp;L'!$C$21:$N$21,MATCH($B$2,'P&amp;L'!$C$4:$N$4,0))</f>
        <v/>
      </c>
      <c r="C20" s="5">
        <f>INDEX(Budget!$C$21:$N$21,MATCH($B$2,Budget!$C$4:$N$4,0))</f>
        <v/>
      </c>
      <c r="D20" s="5">
        <f>B20-C20</f>
        <v/>
      </c>
      <c r="E20" s="8">
        <f>IF(C20=0,"",D20/ABS(C20))</f>
        <v/>
      </c>
      <c r="F20">
        <f>IF(D20=0,"On budget",IF(D20&lt;0,"Favorable","Unfavorable"))</f>
        <v/>
      </c>
    </row>
    <row r="21">
      <c r="A21" s="6" t="inlineStr">
        <is>
          <t>Income before taxes</t>
        </is>
      </c>
      <c r="B21" s="7">
        <f>INDEX('P&amp;L'!$C$22:$N$22,MATCH($B$2,'P&amp;L'!$C$4:$N$4,0))</f>
        <v/>
      </c>
      <c r="C21" s="7">
        <f>INDEX(Budget!$C$22:$N$22,MATCH($B$2,Budget!$C$4:$N$4,0))</f>
        <v/>
      </c>
      <c r="D21" s="7">
        <f>B21-C21</f>
        <v/>
      </c>
      <c r="E21" s="12">
        <f>IF(C21=0,"",D21/ABS(C21))</f>
        <v/>
      </c>
      <c r="F21" s="6">
        <f>IF(D21=0,"On budget",IF(D21&gt;0,"Favorable","Unfavorable"))</f>
        <v/>
      </c>
    </row>
    <row r="22">
      <c r="A22" t="inlineStr">
        <is>
          <t>Income tax</t>
        </is>
      </c>
      <c r="B22" s="5">
        <f>INDEX('P&amp;L'!$C$23:$N$23,MATCH($B$2,'P&amp;L'!$C$4:$N$4,0))</f>
        <v/>
      </c>
      <c r="C22" s="5">
        <f>INDEX(Budget!$C$23:$N$23,MATCH($B$2,Budget!$C$4:$N$4,0))</f>
        <v/>
      </c>
      <c r="D22" s="5">
        <f>B22-C22</f>
        <v/>
      </c>
      <c r="E22" s="8">
        <f>IF(C22=0,"",D22/ABS(C22))</f>
        <v/>
      </c>
      <c r="F22">
        <f>IF(D22=0,"On budget",IF(D22&lt;0,"Favorable","Unfavorable"))</f>
        <v/>
      </c>
    </row>
    <row r="23">
      <c r="A23" s="6" t="inlineStr">
        <is>
          <t>Net profit</t>
        </is>
      </c>
      <c r="B23" s="7">
        <f>INDEX('P&amp;L'!$C$24:$N$24,MATCH($B$2,'P&amp;L'!$C$4:$N$4,0))</f>
        <v/>
      </c>
      <c r="C23" s="7">
        <f>INDEX(Budget!$C$24:$N$24,MATCH($B$2,Budget!$C$4:$N$4,0))</f>
        <v/>
      </c>
      <c r="D23" s="7">
        <f>B23-C23</f>
        <v/>
      </c>
      <c r="E23" s="12">
        <f>IF(C23=0,"",D23/ABS(C23))</f>
        <v/>
      </c>
      <c r="F23" s="6">
        <f>IF(D23=0,"On budget",IF(D23&gt;0,"Favorable","Unfavorable"))</f>
        <v/>
      </c>
    </row>
    <row r="24">
      <c r="A24" t="inlineStr">
        <is>
          <t>Net margin</t>
        </is>
      </c>
      <c r="B24" s="8">
        <f>INDEX('P&amp;L'!$C$25:$N$25,MATCH($B$2,'P&amp;L'!$C$4:$N$4,0))</f>
        <v/>
      </c>
      <c r="C24" s="8">
        <f>INDEX(Budget!$C$25:$N$25,MATCH($B$2,Budget!$C$4:$N$4,0))</f>
        <v/>
      </c>
      <c r="D24" s="8">
        <f>IFERROR(B24-C24,"")</f>
        <v/>
      </c>
      <c r="F24">
        <f>IF(D24="","",IF(D24&gt;=0,"Better","Worse"))</f>
        <v/>
      </c>
    </row>
    <row r="26">
      <c r="A26" s="3" t="inlineStr">
        <is>
          <t>Variance = actual - budget. On cost lines a negative variance is favorable.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  <col width="30" customWidth="1" min="3" max="3"/>
    <col width="8" customWidth="1" min="4" max="4"/>
  </cols>
  <sheetData>
    <row r="1">
      <c r="A1" s="4" t="inlineStr">
        <is>
          <t>Account</t>
        </is>
      </c>
      <c r="B1" s="4" t="inlineStr">
        <is>
          <t>Name</t>
        </is>
      </c>
      <c r="C1" s="4" t="inlineStr">
        <is>
          <t>P&amp;L line</t>
        </is>
      </c>
      <c r="D1" s="4" t="inlineStr">
        <is>
          <t>Type</t>
        </is>
      </c>
    </row>
    <row r="2">
      <c r="A2" s="11" t="n">
        <v>4000</v>
      </c>
      <c r="B2" s="11" t="inlineStr">
        <is>
          <t>Product sales</t>
        </is>
      </c>
      <c r="C2" s="11" t="inlineStr">
        <is>
          <t>Gross sales</t>
        </is>
      </c>
      <c r="D2" s="11" t="inlineStr">
        <is>
          <t>PL</t>
        </is>
      </c>
    </row>
    <row r="3">
      <c r="A3" s="11" t="n">
        <v>4100</v>
      </c>
      <c r="B3" s="11" t="inlineStr">
        <is>
          <t>Service revenue</t>
        </is>
      </c>
      <c r="C3" s="11" t="inlineStr">
        <is>
          <t>Gross sales</t>
        </is>
      </c>
      <c r="D3" s="11" t="inlineStr">
        <is>
          <t>PL</t>
        </is>
      </c>
    </row>
    <row r="4">
      <c r="A4" s="11" t="n">
        <v>4500</v>
      </c>
      <c r="B4" s="11" t="inlineStr">
        <is>
          <t>Sales returns and discounts</t>
        </is>
      </c>
      <c r="C4" s="11" t="inlineStr">
        <is>
          <t>Returns and discounts</t>
        </is>
      </c>
      <c r="D4" s="11" t="inlineStr">
        <is>
          <t>PL</t>
        </is>
      </c>
    </row>
    <row r="5">
      <c r="A5" s="11" t="n">
        <v>5000</v>
      </c>
      <c r="B5" s="11" t="inlineStr">
        <is>
          <t>Cost of goods sold</t>
        </is>
      </c>
      <c r="C5" s="11" t="inlineStr">
        <is>
          <t>Cost of goods sold</t>
        </is>
      </c>
      <c r="D5" s="11" t="inlineStr">
        <is>
          <t>PL</t>
        </is>
      </c>
    </row>
    <row r="6">
      <c r="A6" s="11" t="n">
        <v>6100</v>
      </c>
      <c r="B6" s="11" t="inlineStr">
        <is>
          <t>Advertising</t>
        </is>
      </c>
      <c r="C6" s="11" t="inlineStr">
        <is>
          <t>Sales and marketing</t>
        </is>
      </c>
      <c r="D6" s="11" t="inlineStr">
        <is>
          <t>PL</t>
        </is>
      </c>
    </row>
    <row r="7">
      <c r="A7" s="11" t="n">
        <v>6150</v>
      </c>
      <c r="B7" s="11" t="inlineStr">
        <is>
          <t>Sales salaries</t>
        </is>
      </c>
      <c r="C7" s="11" t="inlineStr">
        <is>
          <t>Sales and marketing</t>
        </is>
      </c>
      <c r="D7" s="11" t="inlineStr">
        <is>
          <t>PL</t>
        </is>
      </c>
    </row>
    <row r="8">
      <c r="A8" s="11" t="n">
        <v>6200</v>
      </c>
      <c r="B8" s="11" t="inlineStr">
        <is>
          <t>Office and administration</t>
        </is>
      </c>
      <c r="C8" s="11" t="inlineStr">
        <is>
          <t>General and administrative</t>
        </is>
      </c>
      <c r="D8" s="11" t="inlineStr">
        <is>
          <t>PL</t>
        </is>
      </c>
    </row>
    <row r="9">
      <c r="A9" s="11" t="n">
        <v>6250</v>
      </c>
      <c r="B9" s="11" t="inlineStr">
        <is>
          <t>Finance and HR salaries</t>
        </is>
      </c>
      <c r="C9" s="11" t="inlineStr">
        <is>
          <t>General and administrative</t>
        </is>
      </c>
      <c r="D9" s="11" t="inlineStr">
        <is>
          <t>PL</t>
        </is>
      </c>
    </row>
    <row r="10">
      <c r="A10" s="11" t="n">
        <v>6300</v>
      </c>
      <c r="B10" s="11" t="inlineStr">
        <is>
          <t>Engineering salaries</t>
        </is>
      </c>
      <c r="C10" s="11" t="inlineStr">
        <is>
          <t>Research and development</t>
        </is>
      </c>
      <c r="D10" s="11" t="inlineStr">
        <is>
          <t>PL</t>
        </is>
      </c>
    </row>
    <row r="11">
      <c r="A11" s="11" t="n">
        <v>6800</v>
      </c>
      <c r="B11" s="11" t="inlineStr">
        <is>
          <t>Depreciation and amortization</t>
        </is>
      </c>
      <c r="C11" s="11" t="inlineStr">
        <is>
          <t>Depreciation and amortization</t>
        </is>
      </c>
      <c r="D11" s="11" t="inlineStr">
        <is>
          <t>PL</t>
        </is>
      </c>
    </row>
    <row r="12">
      <c r="A12" s="11" t="n">
        <v>7000</v>
      </c>
      <c r="B12" s="11" t="inlineStr">
        <is>
          <t>Interest expense</t>
        </is>
      </c>
      <c r="C12" s="11" t="inlineStr">
        <is>
          <t>Interest expense</t>
        </is>
      </c>
      <c r="D12" s="11" t="inlineStr">
        <is>
          <t>PL</t>
        </is>
      </c>
    </row>
    <row r="13">
      <c r="A13" s="11" t="n">
        <v>8000</v>
      </c>
      <c r="B13" s="11" t="inlineStr">
        <is>
          <t>Income tax expense</t>
        </is>
      </c>
      <c r="C13" s="11" t="inlineStr">
        <is>
          <t>Income tax</t>
        </is>
      </c>
      <c r="D13" s="11" t="inlineStr">
        <is>
          <t>PL</t>
        </is>
      </c>
    </row>
    <row r="14">
      <c r="A14" s="11" t="n">
        <v>1000</v>
      </c>
      <c r="B14" s="11" t="inlineStr">
        <is>
          <t>Cash</t>
        </is>
      </c>
      <c r="C14" s="11" t="inlineStr"/>
      <c r="D14" s="11" t="inlineStr">
        <is>
          <t>BS</t>
        </is>
      </c>
    </row>
    <row r="15">
      <c r="A15" s="11" t="n">
        <v>1100</v>
      </c>
      <c r="B15" s="11" t="inlineStr">
        <is>
          <t>Accounts receivable</t>
        </is>
      </c>
      <c r="C15" s="11" t="inlineStr"/>
      <c r="D15" s="11" t="inlineStr">
        <is>
          <t>BS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0" customWidth="1" min="3" max="3"/>
    <col width="14" customWidth="1" min="4" max="4"/>
    <col width="6" customWidth="1" min="5" max="5"/>
    <col width="30" customWidth="1" min="6" max="6"/>
  </cols>
  <sheetData>
    <row r="1">
      <c r="A1" s="4" t="inlineStr">
        <is>
          <t>Account</t>
        </is>
      </c>
      <c r="B1" s="4" t="inlineStr">
        <is>
          <t>Name</t>
        </is>
      </c>
      <c r="C1" s="4" t="inlineStr">
        <is>
          <t>Period</t>
        </is>
      </c>
      <c r="D1" s="4" t="inlineStr">
        <is>
          <t>Amount</t>
        </is>
      </c>
      <c r="E1" s="4" t="inlineStr">
        <is>
          <t>Type</t>
        </is>
      </c>
      <c r="F1" s="4" t="inlineStr">
        <is>
          <t>P&amp;L line</t>
        </is>
      </c>
    </row>
    <row r="2">
      <c r="A2" s="11" t="n">
        <v>4000</v>
      </c>
      <c r="B2" s="11" t="inlineStr">
        <is>
          <t>Product sales</t>
        </is>
      </c>
      <c r="C2" s="11" t="inlineStr">
        <is>
          <t>2026-01</t>
        </is>
      </c>
      <c r="D2" s="10" t="n">
        <v>-920000</v>
      </c>
      <c r="E2" s="11" t="inlineStr">
        <is>
          <t>PL</t>
        </is>
      </c>
      <c r="F2">
        <f>IF(E2="PL",IFERROR(INDEX(Map!$C$2:$C$500,MATCH(A2,Map!$A$2:$A$500,0)),"UNMAPPED"),"")</f>
        <v/>
      </c>
    </row>
    <row r="3">
      <c r="A3" s="11" t="n">
        <v>4100</v>
      </c>
      <c r="B3" s="11" t="inlineStr">
        <is>
          <t>Service revenue</t>
        </is>
      </c>
      <c r="C3" s="11" t="inlineStr">
        <is>
          <t>2026-01</t>
        </is>
      </c>
      <c r="D3" s="10" t="n">
        <v>-230000</v>
      </c>
      <c r="E3" s="11" t="inlineStr">
        <is>
          <t>PL</t>
        </is>
      </c>
      <c r="F3">
        <f>IF(E3="PL",IFERROR(INDEX(Map!$C$2:$C$500,MATCH(A3,Map!$A$2:$A$500,0)),"UNMAPPED"),"")</f>
        <v/>
      </c>
    </row>
    <row r="4">
      <c r="A4" s="11" t="n">
        <v>4500</v>
      </c>
      <c r="B4" s="11" t="inlineStr">
        <is>
          <t>Sales returns and discounts</t>
        </is>
      </c>
      <c r="C4" s="11" t="inlineStr">
        <is>
          <t>2026-01</t>
        </is>
      </c>
      <c r="D4" s="10" t="n">
        <v>46000</v>
      </c>
      <c r="E4" s="11" t="inlineStr">
        <is>
          <t>PL</t>
        </is>
      </c>
      <c r="F4">
        <f>IF(E4="PL",IFERROR(INDEX(Map!$C$2:$C$500,MATCH(A4,Map!$A$2:$A$500,0)),"UNMAPPED"),"")</f>
        <v/>
      </c>
    </row>
    <row r="5">
      <c r="A5" s="11" t="n">
        <v>5000</v>
      </c>
      <c r="B5" s="11" t="inlineStr">
        <is>
          <t>Cost of goods sold</t>
        </is>
      </c>
      <c r="C5" s="11" t="inlineStr">
        <is>
          <t>2026-01</t>
        </is>
      </c>
      <c r="D5" s="10" t="n">
        <v>664000</v>
      </c>
      <c r="E5" s="11" t="inlineStr">
        <is>
          <t>PL</t>
        </is>
      </c>
      <c r="F5">
        <f>IF(E5="PL",IFERROR(INDEX(Map!$C$2:$C$500,MATCH(A5,Map!$A$2:$A$500,0)),"UNMAPPED"),"")</f>
        <v/>
      </c>
    </row>
    <row r="6">
      <c r="A6" s="11" t="n">
        <v>6100</v>
      </c>
      <c r="B6" s="11" t="inlineStr">
        <is>
          <t>Advertising</t>
        </is>
      </c>
      <c r="C6" s="11" t="inlineStr">
        <is>
          <t>2026-01</t>
        </is>
      </c>
      <c r="D6" s="10" t="n">
        <v>55000</v>
      </c>
      <c r="E6" s="11" t="inlineStr">
        <is>
          <t>PL</t>
        </is>
      </c>
      <c r="F6">
        <f>IF(E6="PL",IFERROR(INDEX(Map!$C$2:$C$500,MATCH(A6,Map!$A$2:$A$500,0)),"UNMAPPED"),"")</f>
        <v/>
      </c>
    </row>
    <row r="7">
      <c r="A7" s="11" t="n">
        <v>6150</v>
      </c>
      <c r="B7" s="11" t="inlineStr">
        <is>
          <t>Sales salaries</t>
        </is>
      </c>
      <c r="C7" s="11" t="inlineStr">
        <is>
          <t>2026-01</t>
        </is>
      </c>
      <c r="D7" s="10" t="n">
        <v>88000</v>
      </c>
      <c r="E7" s="11" t="inlineStr">
        <is>
          <t>PL</t>
        </is>
      </c>
      <c r="F7">
        <f>IF(E7="PL",IFERROR(INDEX(Map!$C$2:$C$500,MATCH(A7,Map!$A$2:$A$500,0)),"UNMAPPED"),"")</f>
        <v/>
      </c>
    </row>
    <row r="8">
      <c r="A8" s="11" t="n">
        <v>6200</v>
      </c>
      <c r="B8" s="11" t="inlineStr">
        <is>
          <t>Office and administration</t>
        </is>
      </c>
      <c r="C8" s="11" t="inlineStr">
        <is>
          <t>2026-01</t>
        </is>
      </c>
      <c r="D8" s="10" t="n">
        <v>39000</v>
      </c>
      <c r="E8" s="11" t="inlineStr">
        <is>
          <t>PL</t>
        </is>
      </c>
      <c r="F8">
        <f>IF(E8="PL",IFERROR(INDEX(Map!$C$2:$C$500,MATCH(A8,Map!$A$2:$A$500,0)),"UNMAPPED"),"")</f>
        <v/>
      </c>
    </row>
    <row r="9">
      <c r="A9" s="11" t="n">
        <v>6250</v>
      </c>
      <c r="B9" s="11" t="inlineStr">
        <is>
          <t>Finance and HR salaries</t>
        </is>
      </c>
      <c r="C9" s="11" t="inlineStr">
        <is>
          <t>2026-01</t>
        </is>
      </c>
      <c r="D9" s="10" t="n">
        <v>69000</v>
      </c>
      <c r="E9" s="11" t="inlineStr">
        <is>
          <t>PL</t>
        </is>
      </c>
      <c r="F9">
        <f>IF(E9="PL",IFERROR(INDEX(Map!$C$2:$C$500,MATCH(A9,Map!$A$2:$A$500,0)),"UNMAPPED"),"")</f>
        <v/>
      </c>
    </row>
    <row r="10">
      <c r="A10" s="11" t="n">
        <v>6300</v>
      </c>
      <c r="B10" s="11" t="inlineStr">
        <is>
          <t>Engineering salaries</t>
        </is>
      </c>
      <c r="C10" s="11" t="inlineStr">
        <is>
          <t>2026-01</t>
        </is>
      </c>
      <c r="D10" s="10" t="n">
        <v>58000</v>
      </c>
      <c r="E10" s="11" t="inlineStr">
        <is>
          <t>PL</t>
        </is>
      </c>
      <c r="F10">
        <f>IF(E10="PL",IFERROR(INDEX(Map!$C$2:$C$500,MATCH(A10,Map!$A$2:$A$500,0)),"UNMAPPED"),"")</f>
        <v/>
      </c>
    </row>
    <row r="11">
      <c r="A11" s="11" t="n">
        <v>6800</v>
      </c>
      <c r="B11" s="11" t="inlineStr">
        <is>
          <t>Depreciation and amortization</t>
        </is>
      </c>
      <c r="C11" s="11" t="inlineStr">
        <is>
          <t>2026-01</t>
        </is>
      </c>
      <c r="D11" s="10" t="n">
        <v>25000</v>
      </c>
      <c r="E11" s="11" t="inlineStr">
        <is>
          <t>PL</t>
        </is>
      </c>
      <c r="F11">
        <f>IF(E11="PL",IFERROR(INDEX(Map!$C$2:$C$500,MATCH(A11,Map!$A$2:$A$500,0)),"UNMAPPED"),"")</f>
        <v/>
      </c>
    </row>
    <row r="12">
      <c r="A12" s="11" t="n">
        <v>7000</v>
      </c>
      <c r="B12" s="11" t="inlineStr">
        <is>
          <t>Interest expense</t>
        </is>
      </c>
      <c r="C12" s="11" t="inlineStr">
        <is>
          <t>2026-01</t>
        </is>
      </c>
      <c r="D12" s="10" t="n">
        <v>15000</v>
      </c>
      <c r="E12" s="11" t="inlineStr">
        <is>
          <t>PL</t>
        </is>
      </c>
      <c r="F12">
        <f>IF(E12="PL",IFERROR(INDEX(Map!$C$2:$C$500,MATCH(A12,Map!$A$2:$A$500,0)),"UNMAPPED"),"")</f>
        <v/>
      </c>
    </row>
    <row r="13">
      <c r="A13" s="11" t="n">
        <v>8000</v>
      </c>
      <c r="B13" s="11" t="inlineStr">
        <is>
          <t>Income tax expense</t>
        </is>
      </c>
      <c r="C13" s="11" t="inlineStr">
        <is>
          <t>2026-01</t>
        </is>
      </c>
      <c r="D13" s="10" t="n">
        <v>22750</v>
      </c>
      <c r="E13" s="11" t="inlineStr">
        <is>
          <t>PL</t>
        </is>
      </c>
      <c r="F13">
        <f>IF(E13="PL",IFERROR(INDEX(Map!$C$2:$C$500,MATCH(A13,Map!$A$2:$A$500,0)),"UNMAPPED"),"")</f>
        <v/>
      </c>
    </row>
    <row r="14">
      <c r="A14" s="11" t="n">
        <v>1000</v>
      </c>
      <c r="B14" s="11" t="inlineStr">
        <is>
          <t>Cash</t>
        </is>
      </c>
      <c r="C14" s="11" t="inlineStr">
        <is>
          <t>2026-01</t>
        </is>
      </c>
      <c r="D14" s="10" t="n">
        <v>22750</v>
      </c>
      <c r="E14" s="11" t="inlineStr">
        <is>
          <t>BS</t>
        </is>
      </c>
      <c r="F14">
        <f>IF(E14="PL",IFERROR(INDEX(Map!$C$2:$C$500,MATCH(A14,Map!$A$2:$A$500,0)),"UNMAPPED"),"")</f>
        <v/>
      </c>
    </row>
    <row r="15">
      <c r="A15" s="11" t="n">
        <v>1100</v>
      </c>
      <c r="B15" s="11" t="inlineStr">
        <is>
          <t>Accounts receivable</t>
        </is>
      </c>
      <c r="C15" s="11" t="inlineStr">
        <is>
          <t>2026-01</t>
        </is>
      </c>
      <c r="D15" s="10" t="n">
        <v>45500</v>
      </c>
      <c r="E15" s="11" t="inlineStr">
        <is>
          <t>BS</t>
        </is>
      </c>
      <c r="F15">
        <f>IF(E15="PL",IFERROR(INDEX(Map!$C$2:$C$500,MATCH(A15,Map!$A$2:$A$500,0)),"UNMAPPED"),"")</f>
        <v/>
      </c>
    </row>
    <row r="16">
      <c r="A16" s="11" t="n">
        <v>4000</v>
      </c>
      <c r="B16" s="11" t="inlineStr">
        <is>
          <t>Product sales</t>
        </is>
      </c>
      <c r="C16" s="11" t="inlineStr">
        <is>
          <t>2026-02</t>
        </is>
      </c>
      <c r="D16" s="10" t="n">
        <v>-960000</v>
      </c>
      <c r="E16" s="11" t="inlineStr">
        <is>
          <t>PL</t>
        </is>
      </c>
      <c r="F16">
        <f>IF(E16="PL",IFERROR(INDEX(Map!$C$2:$C$500,MATCH(A16,Map!$A$2:$A$500,0)),"UNMAPPED"),"")</f>
        <v/>
      </c>
    </row>
    <row r="17">
      <c r="A17" s="11" t="n">
        <v>4100</v>
      </c>
      <c r="B17" s="11" t="inlineStr">
        <is>
          <t>Service revenue</t>
        </is>
      </c>
      <c r="C17" s="11" t="inlineStr">
        <is>
          <t>2026-02</t>
        </is>
      </c>
      <c r="D17" s="10" t="n">
        <v>-240000</v>
      </c>
      <c r="E17" s="11" t="inlineStr">
        <is>
          <t>PL</t>
        </is>
      </c>
      <c r="F17">
        <f>IF(E17="PL",IFERROR(INDEX(Map!$C$2:$C$500,MATCH(A17,Map!$A$2:$A$500,0)),"UNMAPPED"),"")</f>
        <v/>
      </c>
    </row>
    <row r="18">
      <c r="A18" s="11" t="n">
        <v>4500</v>
      </c>
      <c r="B18" s="11" t="inlineStr">
        <is>
          <t>Sales returns and discounts</t>
        </is>
      </c>
      <c r="C18" s="11" t="inlineStr">
        <is>
          <t>2026-02</t>
        </is>
      </c>
      <c r="D18" s="10" t="n">
        <v>48000</v>
      </c>
      <c r="E18" s="11" t="inlineStr">
        <is>
          <t>PL</t>
        </is>
      </c>
      <c r="F18">
        <f>IF(E18="PL",IFERROR(INDEX(Map!$C$2:$C$500,MATCH(A18,Map!$A$2:$A$500,0)),"UNMAPPED"),"")</f>
        <v/>
      </c>
    </row>
    <row r="19">
      <c r="A19" s="11" t="n">
        <v>5000</v>
      </c>
      <c r="B19" s="11" t="inlineStr">
        <is>
          <t>Cost of goods sold</t>
        </is>
      </c>
      <c r="C19" s="11" t="inlineStr">
        <is>
          <t>2026-02</t>
        </is>
      </c>
      <c r="D19" s="10" t="n">
        <v>692000</v>
      </c>
      <c r="E19" s="11" t="inlineStr">
        <is>
          <t>PL</t>
        </is>
      </c>
      <c r="F19">
        <f>IF(E19="PL",IFERROR(INDEX(Map!$C$2:$C$500,MATCH(A19,Map!$A$2:$A$500,0)),"UNMAPPED"),"")</f>
        <v/>
      </c>
    </row>
    <row r="20">
      <c r="A20" s="11" t="n">
        <v>6100</v>
      </c>
      <c r="B20" s="11" t="inlineStr">
        <is>
          <t>Advertising</t>
        </is>
      </c>
      <c r="C20" s="11" t="inlineStr">
        <is>
          <t>2026-02</t>
        </is>
      </c>
      <c r="D20" s="10" t="n">
        <v>58000</v>
      </c>
      <c r="E20" s="11" t="inlineStr">
        <is>
          <t>PL</t>
        </is>
      </c>
      <c r="F20">
        <f>IF(E20="PL",IFERROR(INDEX(Map!$C$2:$C$500,MATCH(A20,Map!$A$2:$A$500,0)),"UNMAPPED"),"")</f>
        <v/>
      </c>
    </row>
    <row r="21">
      <c r="A21" s="11" t="n">
        <v>6150</v>
      </c>
      <c r="B21" s="11" t="inlineStr">
        <is>
          <t>Sales salaries</t>
        </is>
      </c>
      <c r="C21" s="11" t="inlineStr">
        <is>
          <t>2026-02</t>
        </is>
      </c>
      <c r="D21" s="10" t="n">
        <v>89000</v>
      </c>
      <c r="E21" s="11" t="inlineStr">
        <is>
          <t>PL</t>
        </is>
      </c>
      <c r="F21">
        <f>IF(E21="PL",IFERROR(INDEX(Map!$C$2:$C$500,MATCH(A21,Map!$A$2:$A$500,0)),"UNMAPPED"),"")</f>
        <v/>
      </c>
    </row>
    <row r="22">
      <c r="A22" s="11" t="n">
        <v>6200</v>
      </c>
      <c r="B22" s="11" t="inlineStr">
        <is>
          <t>Office and administration</t>
        </is>
      </c>
      <c r="C22" s="11" t="inlineStr">
        <is>
          <t>2026-02</t>
        </is>
      </c>
      <c r="D22" s="10" t="n">
        <v>40000</v>
      </c>
      <c r="E22" s="11" t="inlineStr">
        <is>
          <t>PL</t>
        </is>
      </c>
      <c r="F22">
        <f>IF(E22="PL",IFERROR(INDEX(Map!$C$2:$C$500,MATCH(A22,Map!$A$2:$A$500,0)),"UNMAPPED"),"")</f>
        <v/>
      </c>
    </row>
    <row r="23">
      <c r="A23" s="11" t="n">
        <v>6250</v>
      </c>
      <c r="B23" s="11" t="inlineStr">
        <is>
          <t>Finance and HR salaries</t>
        </is>
      </c>
      <c r="C23" s="11" t="inlineStr">
        <is>
          <t>2026-02</t>
        </is>
      </c>
      <c r="D23" s="10" t="n">
        <v>70000</v>
      </c>
      <c r="E23" s="11" t="inlineStr">
        <is>
          <t>PL</t>
        </is>
      </c>
      <c r="F23">
        <f>IF(E23="PL",IFERROR(INDEX(Map!$C$2:$C$500,MATCH(A23,Map!$A$2:$A$500,0)),"UNMAPPED"),"")</f>
        <v/>
      </c>
    </row>
    <row r="24">
      <c r="A24" s="11" t="n">
        <v>6300</v>
      </c>
      <c r="B24" s="11" t="inlineStr">
        <is>
          <t>Engineering salaries</t>
        </is>
      </c>
      <c r="C24" s="11" t="inlineStr">
        <is>
          <t>2026-02</t>
        </is>
      </c>
      <c r="D24" s="10" t="n">
        <v>59000</v>
      </c>
      <c r="E24" s="11" t="inlineStr">
        <is>
          <t>PL</t>
        </is>
      </c>
      <c r="F24">
        <f>IF(E24="PL",IFERROR(INDEX(Map!$C$2:$C$500,MATCH(A24,Map!$A$2:$A$500,0)),"UNMAPPED"),"")</f>
        <v/>
      </c>
    </row>
    <row r="25">
      <c r="A25" s="11" t="n">
        <v>6800</v>
      </c>
      <c r="B25" s="11" t="inlineStr">
        <is>
          <t>Depreciation and amortization</t>
        </is>
      </c>
      <c r="C25" s="11" t="inlineStr">
        <is>
          <t>2026-02</t>
        </is>
      </c>
      <c r="D25" s="10" t="n">
        <v>25000</v>
      </c>
      <c r="E25" s="11" t="inlineStr">
        <is>
          <t>PL</t>
        </is>
      </c>
      <c r="F25">
        <f>IF(E25="PL",IFERROR(INDEX(Map!$C$2:$C$500,MATCH(A25,Map!$A$2:$A$500,0)),"UNMAPPED"),"")</f>
        <v/>
      </c>
    </row>
    <row r="26">
      <c r="A26" s="11" t="n">
        <v>7000</v>
      </c>
      <c r="B26" s="11" t="inlineStr">
        <is>
          <t>Interest expense</t>
        </is>
      </c>
      <c r="C26" s="11" t="inlineStr">
        <is>
          <t>2026-02</t>
        </is>
      </c>
      <c r="D26" s="10" t="n">
        <v>15000</v>
      </c>
      <c r="E26" s="11" t="inlineStr">
        <is>
          <t>PL</t>
        </is>
      </c>
      <c r="F26">
        <f>IF(E26="PL",IFERROR(INDEX(Map!$C$2:$C$500,MATCH(A26,Map!$A$2:$A$500,0)),"UNMAPPED"),"")</f>
        <v/>
      </c>
    </row>
    <row r="27">
      <c r="A27" s="11" t="n">
        <v>8000</v>
      </c>
      <c r="B27" s="11" t="inlineStr">
        <is>
          <t>Income tax expense</t>
        </is>
      </c>
      <c r="C27" s="11" t="inlineStr">
        <is>
          <t>2026-02</t>
        </is>
      </c>
      <c r="D27" s="10" t="n">
        <v>26000</v>
      </c>
      <c r="E27" s="11" t="inlineStr">
        <is>
          <t>PL</t>
        </is>
      </c>
      <c r="F27">
        <f>IF(E27="PL",IFERROR(INDEX(Map!$C$2:$C$500,MATCH(A27,Map!$A$2:$A$500,0)),"UNMAPPED"),"")</f>
        <v/>
      </c>
    </row>
    <row r="28">
      <c r="A28" s="11" t="n">
        <v>1000</v>
      </c>
      <c r="B28" s="11" t="inlineStr">
        <is>
          <t>Cash</t>
        </is>
      </c>
      <c r="C28" s="11" t="inlineStr">
        <is>
          <t>2026-02</t>
        </is>
      </c>
      <c r="D28" s="10" t="n">
        <v>26000</v>
      </c>
      <c r="E28" s="11" t="inlineStr">
        <is>
          <t>BS</t>
        </is>
      </c>
      <c r="F28">
        <f>IF(E28="PL",IFERROR(INDEX(Map!$C$2:$C$500,MATCH(A28,Map!$A$2:$A$500,0)),"UNMAPPED"),"")</f>
        <v/>
      </c>
    </row>
    <row r="29">
      <c r="A29" s="11" t="n">
        <v>1100</v>
      </c>
      <c r="B29" s="11" t="inlineStr">
        <is>
          <t>Accounts receivable</t>
        </is>
      </c>
      <c r="C29" s="11" t="inlineStr">
        <is>
          <t>2026-02</t>
        </is>
      </c>
      <c r="D29" s="10" t="n">
        <v>52000</v>
      </c>
      <c r="E29" s="11" t="inlineStr">
        <is>
          <t>BS</t>
        </is>
      </c>
      <c r="F29">
        <f>IF(E29="PL",IFERROR(INDEX(Map!$C$2:$C$500,MATCH(A29,Map!$A$2:$A$500,0)),"UNMAPPED"),"")</f>
        <v/>
      </c>
    </row>
    <row r="30">
      <c r="A30" s="11" t="n">
        <v>4000</v>
      </c>
      <c r="B30" s="11" t="inlineStr">
        <is>
          <t>Product sales</t>
        </is>
      </c>
      <c r="C30" s="11" t="inlineStr">
        <is>
          <t>2026-03</t>
        </is>
      </c>
      <c r="D30" s="10" t="n">
        <v>-1000000</v>
      </c>
      <c r="E30" s="11" t="inlineStr">
        <is>
          <t>PL</t>
        </is>
      </c>
      <c r="F30">
        <f>IF(E30="PL",IFERROR(INDEX(Map!$C$2:$C$500,MATCH(A30,Map!$A$2:$A$500,0)),"UNMAPPED"),"")</f>
        <v/>
      </c>
    </row>
    <row r="31">
      <c r="A31" s="11" t="n">
        <v>4100</v>
      </c>
      <c r="B31" s="11" t="inlineStr">
        <is>
          <t>Service revenue</t>
        </is>
      </c>
      <c r="C31" s="11" t="inlineStr">
        <is>
          <t>2026-03</t>
        </is>
      </c>
      <c r="D31" s="10" t="n">
        <v>-250000</v>
      </c>
      <c r="E31" s="11" t="inlineStr">
        <is>
          <t>PL</t>
        </is>
      </c>
      <c r="F31">
        <f>IF(E31="PL",IFERROR(INDEX(Map!$C$2:$C$500,MATCH(A31,Map!$A$2:$A$500,0)),"UNMAPPED"),"")</f>
        <v/>
      </c>
    </row>
    <row r="32">
      <c r="A32" s="11" t="n">
        <v>4500</v>
      </c>
      <c r="B32" s="11" t="inlineStr">
        <is>
          <t>Sales returns and discounts</t>
        </is>
      </c>
      <c r="C32" s="11" t="inlineStr">
        <is>
          <t>2026-03</t>
        </is>
      </c>
      <c r="D32" s="10" t="n">
        <v>50000</v>
      </c>
      <c r="E32" s="11" t="inlineStr">
        <is>
          <t>PL</t>
        </is>
      </c>
      <c r="F32">
        <f>IF(E32="PL",IFERROR(INDEX(Map!$C$2:$C$500,MATCH(A32,Map!$A$2:$A$500,0)),"UNMAPPED"),"")</f>
        <v/>
      </c>
    </row>
    <row r="33">
      <c r="A33" s="11" t="n">
        <v>5000</v>
      </c>
      <c r="B33" s="11" t="inlineStr">
        <is>
          <t>Cost of goods sold</t>
        </is>
      </c>
      <c r="C33" s="11" t="inlineStr">
        <is>
          <t>2026-03</t>
        </is>
      </c>
      <c r="D33" s="10" t="n">
        <v>720000</v>
      </c>
      <c r="E33" s="11" t="inlineStr">
        <is>
          <t>PL</t>
        </is>
      </c>
      <c r="F33">
        <f>IF(E33="PL",IFERROR(INDEX(Map!$C$2:$C$500,MATCH(A33,Map!$A$2:$A$500,0)),"UNMAPPED"),"")</f>
        <v/>
      </c>
    </row>
    <row r="34">
      <c r="A34" s="11" t="n">
        <v>6100</v>
      </c>
      <c r="B34" s="11" t="inlineStr">
        <is>
          <t>Advertising</t>
        </is>
      </c>
      <c r="C34" s="11" t="inlineStr">
        <is>
          <t>2026-03</t>
        </is>
      </c>
      <c r="D34" s="10" t="n">
        <v>60000</v>
      </c>
      <c r="E34" s="11" t="inlineStr">
        <is>
          <t>PL</t>
        </is>
      </c>
      <c r="F34">
        <f>IF(E34="PL",IFERROR(INDEX(Map!$C$2:$C$500,MATCH(A34,Map!$A$2:$A$500,0)),"UNMAPPED"),"")</f>
        <v/>
      </c>
    </row>
    <row r="35">
      <c r="A35" s="11" t="n">
        <v>6150</v>
      </c>
      <c r="B35" s="11" t="inlineStr">
        <is>
          <t>Sales salaries</t>
        </is>
      </c>
      <c r="C35" s="11" t="inlineStr">
        <is>
          <t>2026-03</t>
        </is>
      </c>
      <c r="D35" s="10" t="n">
        <v>90000</v>
      </c>
      <c r="E35" s="11" t="inlineStr">
        <is>
          <t>PL</t>
        </is>
      </c>
      <c r="F35">
        <f>IF(E35="PL",IFERROR(INDEX(Map!$C$2:$C$500,MATCH(A35,Map!$A$2:$A$500,0)),"UNMAPPED"),"")</f>
        <v/>
      </c>
    </row>
    <row r="36">
      <c r="A36" s="11" t="n">
        <v>6200</v>
      </c>
      <c r="B36" s="11" t="inlineStr">
        <is>
          <t>Office and administration</t>
        </is>
      </c>
      <c r="C36" s="11" t="inlineStr">
        <is>
          <t>2026-03</t>
        </is>
      </c>
      <c r="D36" s="10" t="n">
        <v>40000</v>
      </c>
      <c r="E36" s="11" t="inlineStr">
        <is>
          <t>PL</t>
        </is>
      </c>
      <c r="F36">
        <f>IF(E36="PL",IFERROR(INDEX(Map!$C$2:$C$500,MATCH(A36,Map!$A$2:$A$500,0)),"UNMAPPED"),"")</f>
        <v/>
      </c>
    </row>
    <row r="37">
      <c r="A37" s="11" t="n">
        <v>6250</v>
      </c>
      <c r="B37" s="11" t="inlineStr">
        <is>
          <t>Finance and HR salaries</t>
        </is>
      </c>
      <c r="C37" s="11" t="inlineStr">
        <is>
          <t>2026-03</t>
        </is>
      </c>
      <c r="D37" s="10" t="n">
        <v>70000</v>
      </c>
      <c r="E37" s="11" t="inlineStr">
        <is>
          <t>PL</t>
        </is>
      </c>
      <c r="F37">
        <f>IF(E37="PL",IFERROR(INDEX(Map!$C$2:$C$500,MATCH(A37,Map!$A$2:$A$500,0)),"UNMAPPED"),"")</f>
        <v/>
      </c>
    </row>
    <row r="38">
      <c r="A38" s="11" t="n">
        <v>6300</v>
      </c>
      <c r="B38" s="11" t="inlineStr">
        <is>
          <t>Engineering salaries</t>
        </is>
      </c>
      <c r="C38" s="11" t="inlineStr">
        <is>
          <t>2026-03</t>
        </is>
      </c>
      <c r="D38" s="10" t="n">
        <v>60000</v>
      </c>
      <c r="E38" s="11" t="inlineStr">
        <is>
          <t>PL</t>
        </is>
      </c>
      <c r="F38">
        <f>IF(E38="PL",IFERROR(INDEX(Map!$C$2:$C$500,MATCH(A38,Map!$A$2:$A$500,0)),"UNMAPPED"),"")</f>
        <v/>
      </c>
    </row>
    <row r="39">
      <c r="A39" s="11" t="n">
        <v>6800</v>
      </c>
      <c r="B39" s="11" t="inlineStr">
        <is>
          <t>Depreciation and amortization</t>
        </is>
      </c>
      <c r="C39" s="11" t="inlineStr">
        <is>
          <t>2026-03</t>
        </is>
      </c>
      <c r="D39" s="10" t="n">
        <v>25000</v>
      </c>
      <c r="E39" s="11" t="inlineStr">
        <is>
          <t>PL</t>
        </is>
      </c>
      <c r="F39">
        <f>IF(E39="PL",IFERROR(INDEX(Map!$C$2:$C$500,MATCH(A39,Map!$A$2:$A$500,0)),"UNMAPPED"),"")</f>
        <v/>
      </c>
    </row>
    <row r="40">
      <c r="A40" s="11" t="n">
        <v>7000</v>
      </c>
      <c r="B40" s="11" t="inlineStr">
        <is>
          <t>Interest expense</t>
        </is>
      </c>
      <c r="C40" s="11" t="inlineStr">
        <is>
          <t>2026-03</t>
        </is>
      </c>
      <c r="D40" s="10" t="n">
        <v>15000</v>
      </c>
      <c r="E40" s="11" t="inlineStr">
        <is>
          <t>PL</t>
        </is>
      </c>
      <c r="F40">
        <f>IF(E40="PL",IFERROR(INDEX(Map!$C$2:$C$500,MATCH(A40,Map!$A$2:$A$500,0)),"UNMAPPED"),"")</f>
        <v/>
      </c>
    </row>
    <row r="41">
      <c r="A41" s="11" t="n">
        <v>8000</v>
      </c>
      <c r="B41" s="11" t="inlineStr">
        <is>
          <t>Income tax expense</t>
        </is>
      </c>
      <c r="C41" s="11" t="inlineStr">
        <is>
          <t>2026-03</t>
        </is>
      </c>
      <c r="D41" s="10" t="n">
        <v>30000</v>
      </c>
      <c r="E41" s="11" t="inlineStr">
        <is>
          <t>PL</t>
        </is>
      </c>
      <c r="F41">
        <f>IF(E41="PL",IFERROR(INDEX(Map!$C$2:$C$500,MATCH(A41,Map!$A$2:$A$500,0)),"UNMAPPED"),"")</f>
        <v/>
      </c>
    </row>
    <row r="42">
      <c r="A42" s="11" t="n">
        <v>1000</v>
      </c>
      <c r="B42" s="11" t="inlineStr">
        <is>
          <t>Cash</t>
        </is>
      </c>
      <c r="C42" s="11" t="inlineStr">
        <is>
          <t>2026-03</t>
        </is>
      </c>
      <c r="D42" s="10" t="n">
        <v>30000</v>
      </c>
      <c r="E42" s="11" t="inlineStr">
        <is>
          <t>BS</t>
        </is>
      </c>
      <c r="F42">
        <f>IF(E42="PL",IFERROR(INDEX(Map!$C$2:$C$500,MATCH(A42,Map!$A$2:$A$500,0)),"UNMAPPED"),"")</f>
        <v/>
      </c>
    </row>
    <row r="43">
      <c r="A43" s="11" t="n">
        <v>1100</v>
      </c>
      <c r="B43" s="11" t="inlineStr">
        <is>
          <t>Accounts receivable</t>
        </is>
      </c>
      <c r="C43" s="11" t="inlineStr">
        <is>
          <t>2026-03</t>
        </is>
      </c>
      <c r="D43" s="10" t="n">
        <v>60000</v>
      </c>
      <c r="E43" s="11" t="inlineStr">
        <is>
          <t>BS</t>
        </is>
      </c>
      <c r="F43">
        <f>IF(E43="PL",IFERROR(INDEX(Map!$C$2:$C$500,MATCH(A43,Map!$A$2:$A$500,0)),"UNMAPPED"),"")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Covirage (covirage.ai)</dc:creator>
  <dc:title>Profit and loss statement template</dc:title>
  <dcterms:created xsi:type="dcterms:W3CDTF">2026-10-01T06:45:06Z</dcterms:created>
  <dcterms:modified xsi:type="dcterms:W3CDTF">2026-10-01T06:45:06Z</dcterms:modified>
</cp:coreProperties>
</file>