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over" sheetId="2" state="visible" r:id="rId2"/>
    <sheet name="Summary" sheetId="3" state="visible" r:id="rId3"/>
    <sheet name="Income statement" sheetId="4" state="visible" r:id="rId4"/>
    <sheet name="Balance sheet" sheetId="5" state="visible" r:id="rId5"/>
    <sheet name="Cash flows" sheetId="6" state="visible" r:id="rId6"/>
    <sheet name="AR &amp; AP aging" sheetId="7" state="visible" r:id="rId7"/>
    <sheet name="Commentary" sheetId="8" state="visible" r:id="rId8"/>
    <sheet name="Checks" sheetId="9" state="visible" r:id="rId9"/>
    <sheet name="TB" sheetId="10" state="visible" r:id="rId10"/>
    <sheet name="Mapping" sheetId="11" state="visible" r:id="rId11"/>
    <sheet name="Budget" sheetId="12" state="visible" r:id="rId12"/>
  </sheets>
  <definedNames>
    <definedName name="PeriodEnd">Cover!$B$10</definedName>
    <definedName name="FiscalMonth">Cover!$B$11</definedName>
    <definedName name="FiscalYear">Cover!$B$12</definedName>
    <definedName name="LastMonthEnd">Cover!$B$13</definedName>
    <definedName name="PriorFYE">Cover!$B$14</definedName>
    <definedName name="PYMonthEnd">Cover!$B$15</definedName>
    <definedName name="PYLastMonthEnd">Cover!$B$16</definedName>
    <definedName name="PYPriorFYE">Cover!$B$17</definedName>
    <definedName name="FYStart">Cover!$B$5</definedName>
    <definedName name="Map_Code">Mapping!$A$2:$A$300</definedName>
    <definedName name="Map_Line">Mapping!$B$2:$B$300</definedName>
    <definedName name="Map_Stmt">Mapping!$C$2:$C$300</definedName>
    <definedName name="Map_Sign">Mapping!$D$2:$D$300</definedName>
    <definedName name="Map_Check">Mapping!$F$2:$F$300</definedName>
    <definedName name="TB_Date">TB!$C$2:$C$1500</definedName>
    <definedName name="TB_Net">TB!$F$2:$F$1500</definedName>
    <definedName name="TB_Line">TB!$G$2:$G$1500</definedName>
    <definedName name="TB_Stmt">TB!$H$2:$H$1500</definedName>
    <definedName name="TB_Signed">TB!$I$2:$I$1500</definedName>
    <definedName name="Bud_Line">Budget!$A$5:$A$40</definedName>
    <definedName name="Bud_Month">Budget!$N$5:$N$40</definedName>
    <definedName name="Bud_YTD">Budget!$O$5:$O$40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/d/yyyy"/>
    <numFmt numFmtId="166" formatCode="$#,##0;($#,##0)"/>
    <numFmt numFmtId="167" formatCode="0.0%"/>
    <numFmt numFmtId="168" formatCode="0.0"/>
    <numFmt numFmtId="169" formatCode="#,##0.00;(#,##0.00)"/>
  </numFmts>
  <fonts count="6">
    <font>
      <name val="Calibri"/>
      <family val="2"/>
      <color theme="1"/>
      <sz val="11"/>
      <scheme val="minor"/>
    </font>
    <font>
      <b val="1"/>
      <color rgb="002B4CFF"/>
      <sz val="14"/>
    </font>
    <font>
      <i val="1"/>
      <color rgb="005B6577"/>
    </font>
    <font>
      <b val="1"/>
      <color rgb="000B1220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FFFDF0"/>
      </patternFill>
    </fill>
    <fill>
      <patternFill patternType="solid">
        <fgColor rgb="00EAEEFF"/>
      </patternFill>
    </fill>
  </fills>
  <borders count="2">
    <border>
      <left/>
      <right/>
      <top/>
      <bottom/>
      <diagonal/>
    </border>
    <border>
      <top style="thin">
        <color rgb="000B1220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0" fontId="3" fillId="3" borderId="0" applyAlignment="1" pivotButton="0" quotePrefix="0" xfId="0">
      <alignment vertical="center" wrapText="1"/>
    </xf>
    <xf numFmtId="165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" fontId="0" fillId="2" borderId="0" pivotButton="0" quotePrefix="0" xfId="0"/>
    <xf numFmtId="0" fontId="4" fillId="0" borderId="1" pivotButton="0" quotePrefix="0" xfId="0"/>
    <xf numFmtId="166" fontId="4" fillId="0" borderId="1" pivotButton="0" quotePrefix="0" xfId="0"/>
    <xf numFmtId="167" fontId="4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166" fontId="0" fillId="2" borderId="0" pivotButton="0" quotePrefix="0" xfId="0"/>
    <xf numFmtId="16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Monthly financial report template: how to use it</t>
        </is>
      </c>
    </row>
    <row r="3">
      <c r="A3" s="2" t="inlineStr">
        <is>
          <t>One trial balance in, the whole monthly financial report out. Every page reads the TB sheet through the Mapping sheet, so the report ties to the general ledger.</t>
        </is>
      </c>
    </row>
    <row r="4">
      <c r="A4" s="2" t="inlineStr">
        <is>
          <t>1. Cover: type the month-end date (for example 10/31/2026) and the first month of your fiscal year (1 for a calendar year, 7 for a year that ends June 30). Every page follows them.</t>
        </is>
      </c>
    </row>
    <row r="5">
      <c r="A5" s="2" t="inlineStr">
        <is>
          <t>2. TB: paste the trial balance as monthly activity: Account code, Account name, Month end, Debit, Credit. Start with the balances at a fiscal year end, then one block per month; include the whole prior fiscal year so the prior-year columns fill. Columns F to I are formulas filled down to row 1500, and the named ranges stop there too: for more rows, copy the formulas down and extend the TB_ names in Name Manager.</t>
        </is>
      </c>
    </row>
    <row r="6">
      <c r="A6" s="2" t="inlineStr">
        <is>
          <t>3. Mapping: every account code once, with its report line, statement (IS for the income statement, BS for the balance sheet) and sign. The sign belongs to the line: -1 on revenue, liability and equity lines, 1 on expense and asset lines. A contra account such as sales returns or accumulated depreciation takes the sign of its line. An unmapped code shows UNMAPPED on TB and fails the Checks sheet.</t>
        </is>
      </c>
    </row>
    <row r="7">
      <c r="A7" s="2" t="inlineStr">
        <is>
          <t>4. Budget: the budget by line for each fiscal month of the year on the Cover. Column B is the first month of the fiscal year.</t>
        </is>
      </c>
    </row>
    <row r="8">
      <c r="A8" s="2" t="inlineStr">
        <is>
          <t>5. AR &amp; AP aging: paste the AR aging and AP aging reports, run as of the period end. Their totals must equal accounts receivable and accounts payable on the balance sheet.</t>
        </is>
      </c>
    </row>
    <row r="9">
      <c r="A9" s="2" t="inlineStr">
        <is>
          <t>6. Read Checks first. Every difference must be 0 before the report goes to the leadership team, owners, lenders or board. Then write the Commentary.</t>
        </is>
      </c>
    </row>
    <row r="10">
      <c r="A10" s="2" t="inlineStr">
        <is>
          <t>Sheets: Cover, Summary, Income statement, Balance sheet, Cash flows, AR &amp; AP aging, Commentary, Checks, TB, Mapping, Budget.</t>
        </is>
      </c>
    </row>
    <row r="11">
      <c r="A11" s="2" t="inlineStr">
        <is>
          <t>The sample figures are an example company, Example Trading Inc., in US dollars. Replace them with your own; the yellow cells are the ones you are meant to change.</t>
        </is>
      </c>
    </row>
    <row r="13">
      <c r="A13" s="3" t="inlineStr">
        <is>
          <t>Made by Covirage. Upload your own export at covirage.ai and every figure is computed and traced to its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>
      <c r="A1" s="1" t="inlineStr">
        <is>
          <t>Monthly financial report</t>
        </is>
      </c>
    </row>
    <row r="3">
      <c r="A3" t="inlineStr">
        <is>
          <t>Company</t>
        </is>
      </c>
      <c r="B3" s="4" t="inlineStr">
        <is>
          <t>Example Trading Inc.</t>
        </is>
      </c>
    </row>
    <row r="4">
      <c r="A4" t="inlineStr">
        <is>
          <t>Month end</t>
        </is>
      </c>
      <c r="B4" s="5" t="n">
        <v>46326</v>
      </c>
    </row>
    <row r="5">
      <c r="A5" t="inlineStr">
        <is>
          <t>First month of fiscal year (1 = January)</t>
        </is>
      </c>
      <c r="B5" s="4" t="n">
        <v>1</v>
      </c>
    </row>
    <row r="6">
      <c r="A6" t="inlineStr">
        <is>
          <t>Prepared by</t>
        </is>
      </c>
      <c r="B6" s="4" t="inlineStr">
        <is>
          <t>Finance</t>
        </is>
      </c>
    </row>
    <row r="7">
      <c r="A7" t="inlineStr">
        <is>
          <t>Basis</t>
        </is>
      </c>
      <c r="B7" s="4" t="inlineStr">
        <is>
          <t>US GAAP, accrual basis, US dollars</t>
        </is>
      </c>
    </row>
    <row r="9">
      <c r="A9" s="6" t="inlineStr">
        <is>
          <t>Worked out from B4 and B5</t>
        </is>
      </c>
      <c r="B9" s="6" t="inlineStr">
        <is>
          <t>Value</t>
        </is>
      </c>
    </row>
    <row r="10">
      <c r="A10" t="inlineStr">
        <is>
          <t>Period end</t>
        </is>
      </c>
      <c r="B10" s="7">
        <f>EOMONTH(B4,0)</f>
        <v/>
      </c>
    </row>
    <row r="11">
      <c r="A11" t="inlineStr">
        <is>
          <t>Fiscal month (1 to 12)</t>
        </is>
      </c>
      <c r="B11" s="8">
        <f>MOD(MONTH(B10)-MAX(1,B5),12)+1</f>
        <v/>
      </c>
    </row>
    <row r="12">
      <c r="A12" t="inlineStr">
        <is>
          <t>Fiscal year (named for the calendar year it ends in)</t>
        </is>
      </c>
      <c r="B12" s="8">
        <f>YEAR(B10)+IF(AND(MAX(1,B5)&gt;1,MONTH(B10)&gt;=MAX(1,B5)),1,0)</f>
        <v/>
      </c>
    </row>
    <row r="13">
      <c r="A13" t="inlineStr">
        <is>
          <t>Last month end</t>
        </is>
      </c>
      <c r="B13" s="7">
        <f>EOMONTH(B10,-1)</f>
        <v/>
      </c>
    </row>
    <row r="14">
      <c r="A14" t="inlineStr">
        <is>
          <t>Prior fiscal year end</t>
        </is>
      </c>
      <c r="B14" s="7">
        <f>EOMONTH(B10,-B11)</f>
        <v/>
      </c>
    </row>
    <row r="15">
      <c r="A15" t="inlineStr">
        <is>
          <t>Same month end, prior year</t>
        </is>
      </c>
      <c r="B15" s="7">
        <f>EOMONTH(B10,-12)</f>
        <v/>
      </c>
    </row>
    <row r="16">
      <c r="A16" t="inlineStr">
        <is>
          <t>Month end before that</t>
        </is>
      </c>
      <c r="B16" s="7">
        <f>EOMONTH(B10,-13)</f>
        <v/>
      </c>
    </row>
    <row r="17">
      <c r="A17" t="inlineStr">
        <is>
          <t>Prior fiscal year end, one year earlier</t>
        </is>
      </c>
      <c r="B17" s="7">
        <f>EOMONTH(B14,-12)</f>
        <v/>
      </c>
    </row>
    <row r="19">
      <c r="A19" s="6" t="inlineStr">
        <is>
          <t>Page</t>
        </is>
      </c>
      <c r="B19" s="6" t="inlineStr">
        <is>
          <t>Contents</t>
        </is>
      </c>
    </row>
    <row r="20">
      <c r="A20" t="inlineStr">
        <is>
          <t>Summary</t>
        </is>
      </c>
      <c r="B20" t="inlineStr">
        <is>
          <t>Key figures: revenue, gross margin %, EBITDA, net income, cash, DSO, DPO, headcount; then the month against budget</t>
        </is>
      </c>
    </row>
    <row r="21">
      <c r="A21" t="inlineStr">
        <is>
          <t>Income statement</t>
        </is>
      </c>
      <c r="B21" t="inlineStr">
        <is>
          <t>Month and fiscal year to date against budget and prior year, favorable (F) or unfavorable (U)</t>
        </is>
      </c>
    </row>
    <row r="22">
      <c r="A22" t="inlineStr">
        <is>
          <t>Balance sheet</t>
        </is>
      </c>
      <c r="B22" t="inlineStr">
        <is>
          <t>This month end, last month end and the prior fiscal year end</t>
        </is>
      </c>
    </row>
    <row r="23">
      <c r="A23" t="inlineStr">
        <is>
          <t>Cash flows</t>
        </is>
      </c>
      <c r="B23" t="inlineStr">
        <is>
          <t>Statement of cash flows, indirect method: the month and the fiscal year to date</t>
        </is>
      </c>
    </row>
    <row r="24">
      <c r="A24" t="inlineStr">
        <is>
          <t>AR &amp; AP aging</t>
        </is>
      </c>
      <c r="B24" t="inlineStr">
        <is>
          <t>Accounts receivable and accounts payable aging: current, 1-30, 31-60, 61-90 and 90+ days past due</t>
        </is>
      </c>
    </row>
    <row r="25">
      <c r="A25" t="inlineStr">
        <is>
          <t>Commentary</t>
        </is>
      </c>
      <c r="B25" t="inlineStr">
        <is>
          <t>What moved, why, and what happens next</t>
        </is>
      </c>
    </row>
    <row r="26">
      <c r="A26" t="inlineStr">
        <is>
          <t>Checks</t>
        </is>
      </c>
      <c r="B26" t="inlineStr">
        <is>
          <t>Every difference must be 0</t>
        </is>
      </c>
    </row>
  </sheetData>
  <dataValidations count="1">
    <dataValidation sqref="B5" showDropDown="0" showInputMessage="0" showErrorMessage="1" allowBlank="1" error="Type a month number from 1 (January) to 12 (December)." type="whole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3" customWidth="1" min="3" max="3"/>
    <col width="13" customWidth="1" min="4" max="4"/>
    <col width="9" customWidth="1" min="5" max="5"/>
    <col width="6" customWidth="1" min="6" max="6"/>
  </cols>
  <sheetData>
    <row r="1">
      <c r="A1" s="1" t="inlineStr">
        <is>
          <t>Summary: key figures for the month</t>
        </is>
      </c>
    </row>
    <row r="2">
      <c r="A2" s="3" t="inlineStr">
        <is>
          <t>USD. Every figure comes from the TB, Budget and AR &amp; AP aging sheets.</t>
        </is>
      </c>
    </row>
    <row r="4">
      <c r="A4" s="6" t="inlineStr">
        <is>
          <t>Key figure</t>
        </is>
      </c>
      <c r="B4" s="6" t="inlineStr">
        <is>
          <t>This month</t>
        </is>
      </c>
    </row>
    <row r="5">
      <c r="A5" t="inlineStr">
        <is>
          <t>Revenue</t>
        </is>
      </c>
      <c r="B5" s="9">
        <f>'Income statement'!B5</f>
        <v/>
      </c>
    </row>
    <row r="6">
      <c r="A6" t="inlineStr">
        <is>
          <t>Gross margin %</t>
        </is>
      </c>
      <c r="B6" s="10">
        <f>'Income statement'!B8</f>
        <v/>
      </c>
    </row>
    <row r="7">
      <c r="A7" t="inlineStr">
        <is>
          <t>EBITDA</t>
        </is>
      </c>
      <c r="B7" s="9">
        <f>'Income statement'!B13</f>
        <v/>
      </c>
    </row>
    <row r="8">
      <c r="A8" t="inlineStr">
        <is>
          <t>Net income</t>
        </is>
      </c>
      <c r="B8" s="9">
        <f>'Income statement'!B19</f>
        <v/>
      </c>
    </row>
    <row r="9">
      <c r="A9" t="inlineStr">
        <is>
          <t>Cash and cash equivalents</t>
        </is>
      </c>
      <c r="B9" s="9">
        <f>'Balance sheet'!B6</f>
        <v/>
      </c>
    </row>
    <row r="10">
      <c r="A10" t="inlineStr">
        <is>
          <t>DSO (days)</t>
        </is>
      </c>
      <c r="B10" s="11">
        <f>IFERROR('Balance sheet'!B7/B28*B30,"")</f>
        <v/>
      </c>
    </row>
    <row r="11">
      <c r="A11" t="inlineStr">
        <is>
          <t>DPO (days)</t>
        </is>
      </c>
      <c r="B11" s="11">
        <f>IFERROR('Balance sheet'!B13/B29*B30,"")</f>
        <v/>
      </c>
    </row>
    <row r="12">
      <c r="A12" t="inlineStr">
        <is>
          <t>Headcount (FTE)</t>
        </is>
      </c>
      <c r="B12" s="12" t="n">
        <v>58</v>
      </c>
    </row>
    <row r="13">
      <c r="A13" s="3" t="inlineStr">
        <is>
          <t>DSO = accounts receivable / revenue for the last three months x the days in them (B28:B30). DPO uses accounts payable and cost of goods sold. Type the headcount in B12.</t>
        </is>
      </c>
    </row>
    <row r="15">
      <c r="A15" s="6" t="inlineStr">
        <is>
          <t>Line</t>
        </is>
      </c>
      <c r="B15" s="6" t="inlineStr">
        <is>
          <t>Actual</t>
        </is>
      </c>
      <c r="C15" s="6" t="inlineStr">
        <is>
          <t>Budget</t>
        </is>
      </c>
      <c r="D15" s="6" t="inlineStr">
        <is>
          <t>Variance</t>
        </is>
      </c>
      <c r="E15" s="6" t="inlineStr">
        <is>
          <t>Var %</t>
        </is>
      </c>
      <c r="F15" s="6" t="inlineStr">
        <is>
          <t>F/U</t>
        </is>
      </c>
    </row>
    <row r="16">
      <c r="A16" t="inlineStr">
        <is>
          <t>Revenue</t>
        </is>
      </c>
      <c r="B16" s="9">
        <f>'Income statement'!B5</f>
        <v/>
      </c>
      <c r="C16" s="9">
        <f>'Income statement'!C5</f>
        <v/>
      </c>
      <c r="D16" s="9">
        <f>'Income statement'!D5</f>
        <v/>
      </c>
      <c r="E16" s="10">
        <f>'Income statement'!E5</f>
        <v/>
      </c>
      <c r="F16">
        <f>'Income statement'!F5</f>
        <v/>
      </c>
    </row>
    <row r="17">
      <c r="A17" t="inlineStr">
        <is>
          <t>Cost of goods sold</t>
        </is>
      </c>
      <c r="B17" s="9">
        <f>'Income statement'!B6</f>
        <v/>
      </c>
      <c r="C17" s="9">
        <f>'Income statement'!C6</f>
        <v/>
      </c>
      <c r="D17" s="9">
        <f>'Income statement'!D6</f>
        <v/>
      </c>
      <c r="E17" s="10">
        <f>'Income statement'!E6</f>
        <v/>
      </c>
      <c r="F17">
        <f>'Income statement'!F6</f>
        <v/>
      </c>
    </row>
    <row r="18">
      <c r="A18" s="13" t="inlineStr">
        <is>
          <t>Gross profit</t>
        </is>
      </c>
      <c r="B18" s="14">
        <f>'Income statement'!B7</f>
        <v/>
      </c>
      <c r="C18" s="14">
        <f>'Income statement'!C7</f>
        <v/>
      </c>
      <c r="D18" s="14">
        <f>'Income statement'!D7</f>
        <v/>
      </c>
      <c r="E18" s="15">
        <f>'Income statement'!E7</f>
        <v/>
      </c>
      <c r="F18" s="13">
        <f>'Income statement'!F7</f>
        <v/>
      </c>
    </row>
    <row r="19">
      <c r="A19" t="inlineStr">
        <is>
          <t>Gross margin %</t>
        </is>
      </c>
      <c r="B19" s="10">
        <f>'Income statement'!B8</f>
        <v/>
      </c>
      <c r="C19" s="10">
        <f>'Income statement'!C8</f>
        <v/>
      </c>
      <c r="D19" s="10">
        <f>'Income statement'!D8</f>
        <v/>
      </c>
      <c r="E19" s="10" t="n"/>
      <c r="F19">
        <f>'Income statement'!F8</f>
        <v/>
      </c>
    </row>
    <row r="20">
      <c r="A20" s="13" t="inlineStr">
        <is>
          <t>Total operating expenses</t>
        </is>
      </c>
      <c r="B20" s="14">
        <f>'Income statement'!B12</f>
        <v/>
      </c>
      <c r="C20" s="14">
        <f>'Income statement'!C12</f>
        <v/>
      </c>
      <c r="D20" s="14">
        <f>'Income statement'!D12</f>
        <v/>
      </c>
      <c r="E20" s="15">
        <f>'Income statement'!E12</f>
        <v/>
      </c>
      <c r="F20" s="13">
        <f>'Income statement'!F12</f>
        <v/>
      </c>
    </row>
    <row r="21">
      <c r="A21" s="13" t="inlineStr">
        <is>
          <t>EBITDA</t>
        </is>
      </c>
      <c r="B21" s="14">
        <f>'Income statement'!B13</f>
        <v/>
      </c>
      <c r="C21" s="14">
        <f>'Income statement'!C13</f>
        <v/>
      </c>
      <c r="D21" s="14">
        <f>'Income statement'!D13</f>
        <v/>
      </c>
      <c r="E21" s="15">
        <f>'Income statement'!E13</f>
        <v/>
      </c>
      <c r="F21" s="13">
        <f>'Income statement'!F13</f>
        <v/>
      </c>
    </row>
    <row r="22">
      <c r="A22" t="inlineStr">
        <is>
          <t>Depreciation and amortization</t>
        </is>
      </c>
      <c r="B22" s="9">
        <f>'Income statement'!B14</f>
        <v/>
      </c>
      <c r="C22" s="9">
        <f>'Income statement'!C14</f>
        <v/>
      </c>
      <c r="D22" s="9">
        <f>'Income statement'!D14</f>
        <v/>
      </c>
      <c r="E22" s="10">
        <f>'Income statement'!E14</f>
        <v/>
      </c>
      <c r="F22">
        <f>'Income statement'!F14</f>
        <v/>
      </c>
    </row>
    <row r="23">
      <c r="A23" s="13" t="inlineStr">
        <is>
          <t>Operating income</t>
        </is>
      </c>
      <c r="B23" s="14">
        <f>'Income statement'!B15</f>
        <v/>
      </c>
      <c r="C23" s="14">
        <f>'Income statement'!C15</f>
        <v/>
      </c>
      <c r="D23" s="14">
        <f>'Income statement'!D15</f>
        <v/>
      </c>
      <c r="E23" s="15">
        <f>'Income statement'!E15</f>
        <v/>
      </c>
      <c r="F23" s="13">
        <f>'Income statement'!F15</f>
        <v/>
      </c>
    </row>
    <row r="24">
      <c r="A24" t="inlineStr">
        <is>
          <t>Interest expense</t>
        </is>
      </c>
      <c r="B24" s="9">
        <f>'Income statement'!B16</f>
        <v/>
      </c>
      <c r="C24" s="9">
        <f>'Income statement'!C16</f>
        <v/>
      </c>
      <c r="D24" s="9">
        <f>'Income statement'!D16</f>
        <v/>
      </c>
      <c r="E24" s="10">
        <f>'Income statement'!E16</f>
        <v/>
      </c>
      <c r="F24">
        <f>'Income statement'!F16</f>
        <v/>
      </c>
    </row>
    <row r="25">
      <c r="A25" t="inlineStr">
        <is>
          <t>Income tax expense</t>
        </is>
      </c>
      <c r="B25" s="9">
        <f>'Income statement'!B18</f>
        <v/>
      </c>
      <c r="C25" s="9">
        <f>'Income statement'!C18</f>
        <v/>
      </c>
      <c r="D25" s="9">
        <f>'Income statement'!D18</f>
        <v/>
      </c>
      <c r="E25" s="10">
        <f>'Income statement'!E18</f>
        <v/>
      </c>
      <c r="F25">
        <f>'Income statement'!F18</f>
        <v/>
      </c>
    </row>
    <row r="26">
      <c r="A26" s="13" t="inlineStr">
        <is>
          <t>Net income</t>
        </is>
      </c>
      <c r="B26" s="14">
        <f>'Income statement'!B19</f>
        <v/>
      </c>
      <c r="C26" s="14">
        <f>'Income statement'!C19</f>
        <v/>
      </c>
      <c r="D26" s="14">
        <f>'Income statement'!D19</f>
        <v/>
      </c>
      <c r="E26" s="15">
        <f>'Income statement'!E19</f>
        <v/>
      </c>
      <c r="F26" s="13">
        <f>'Income statement'!F19</f>
        <v/>
      </c>
    </row>
    <row r="28">
      <c r="A28" t="inlineStr">
        <is>
          <t>Revenue, last three months</t>
        </is>
      </c>
      <c r="B28" s="9">
        <f>SUMIFS(TB_Signed,TB_Line,"Revenue",TB_Date,"&gt;"&amp;EOMONTH(PeriodEnd,-3),TB_Date,"&lt;="&amp;PeriodEnd)</f>
        <v/>
      </c>
    </row>
    <row r="29">
      <c r="A29" t="inlineStr">
        <is>
          <t>Cost of goods sold, last three months</t>
        </is>
      </c>
      <c r="B29" s="9">
        <f>SUMIFS(TB_Signed,TB_Line,"Cost of goods sold",TB_Date,"&gt;"&amp;EOMONTH(PeriodEnd,-3),TB_Date,"&lt;="&amp;PeriodEnd)</f>
        <v/>
      </c>
    </row>
    <row r="30">
      <c r="A30" t="inlineStr">
        <is>
          <t>Days in the last three months</t>
        </is>
      </c>
      <c r="B30" s="8">
        <f>PeriodEnd-EOMONTH(PeriodEnd,-3)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1" customWidth="1" min="4" max="4"/>
    <col width="8" customWidth="1" min="5" max="5"/>
    <col width="5" customWidth="1" min="6" max="6"/>
    <col width="14" customWidth="1" min="7" max="7"/>
    <col width="13" customWidth="1" min="8" max="8"/>
    <col width="13" customWidth="1" min="9" max="9"/>
    <col width="12" customWidth="1" min="10" max="10"/>
    <col width="9" customWidth="1" min="11" max="11"/>
    <col width="13" customWidth="1" min="12" max="12"/>
  </cols>
  <sheetData>
    <row r="1">
      <c r="A1" s="1" t="inlineStr">
        <is>
          <t>Income statement</t>
        </is>
      </c>
    </row>
    <row r="2">
      <c r="A2" s="3" t="inlineStr">
        <is>
          <t>USD. Variance = actual - budget on every line. F = favorable, U = unfavorable: on cost lines a positive variance is unfavorable.</t>
        </is>
      </c>
    </row>
    <row r="4">
      <c r="A4" s="6" t="inlineStr">
        <is>
          <t>Line</t>
        </is>
      </c>
      <c r="B4" s="6" t="inlineStr">
        <is>
          <t>Month actual</t>
        </is>
      </c>
      <c r="C4" s="6" t="inlineStr">
        <is>
          <t>Month budget</t>
        </is>
      </c>
      <c r="D4" s="6" t="inlineStr">
        <is>
          <t>Variance</t>
        </is>
      </c>
      <c r="E4" s="6" t="inlineStr">
        <is>
          <t>Var %</t>
        </is>
      </c>
      <c r="F4" s="6" t="inlineStr">
        <is>
          <t>F/U</t>
        </is>
      </c>
      <c r="G4" s="6" t="inlineStr">
        <is>
          <t>Month prior year</t>
        </is>
      </c>
      <c r="H4" s="6" t="inlineStr">
        <is>
          <t>YTD actual</t>
        </is>
      </c>
      <c r="I4" s="6" t="inlineStr">
        <is>
          <t>YTD budget</t>
        </is>
      </c>
      <c r="J4" s="6" t="inlineStr">
        <is>
          <t>YTD variance</t>
        </is>
      </c>
      <c r="K4" s="6" t="inlineStr">
        <is>
          <t>YTD var %</t>
        </is>
      </c>
      <c r="L4" s="6" t="inlineStr">
        <is>
          <t>YTD prior year</t>
        </is>
      </c>
    </row>
    <row r="5">
      <c r="A5" t="inlineStr">
        <is>
          <t>Revenue</t>
        </is>
      </c>
      <c r="B5" s="9">
        <f>SUMIFS(TB_Signed,TB_Line,$A5,TB_Date,"&gt;"&amp;LastMonthEnd,TB_Date,"&lt;="&amp;PeriodEnd)</f>
        <v/>
      </c>
      <c r="C5" s="9">
        <f>IFERROR(INDEX(Bud_Month,MATCH($A5,Bud_Line,0)),0)</f>
        <v/>
      </c>
      <c r="D5" s="9">
        <f>B5-C5</f>
        <v/>
      </c>
      <c r="E5" s="10">
        <f>IFERROR(D5/ABS(C5),"")</f>
        <v/>
      </c>
      <c r="F5">
        <f>IF(ROUND(D5,2)=0,"-",IF(D5&gt;0,"F","U"))</f>
        <v/>
      </c>
      <c r="G5" s="9">
        <f>SUMIFS(TB_Signed,TB_Line,$A5,TB_Date,"&gt;"&amp;PYLastMonthEnd,TB_Date,"&lt;="&amp;PYMonthEnd)</f>
        <v/>
      </c>
      <c r="H5" s="9">
        <f>SUMIFS(TB_Signed,TB_Line,$A5,TB_Date,"&gt;"&amp;PriorFYE,TB_Date,"&lt;="&amp;PeriodEnd)</f>
        <v/>
      </c>
      <c r="I5" s="9">
        <f>IFERROR(INDEX(Bud_YTD,MATCH($A5,Bud_Line,0)),0)</f>
        <v/>
      </c>
      <c r="J5" s="9">
        <f>H5-I5</f>
        <v/>
      </c>
      <c r="K5" s="10">
        <f>IFERROR(J5/ABS(I5),"")</f>
        <v/>
      </c>
      <c r="L5" s="9">
        <f>SUMIFS(TB_Signed,TB_Line,$A5,TB_Date,"&gt;"&amp;PYPriorFYE,TB_Date,"&lt;="&amp;PYMonthEnd)</f>
        <v/>
      </c>
    </row>
    <row r="6">
      <c r="A6" t="inlineStr">
        <is>
          <t>Cost of goods sold</t>
        </is>
      </c>
      <c r="B6" s="9">
        <f>SUMIFS(TB_Signed,TB_Line,$A6,TB_Date,"&gt;"&amp;LastMonthEnd,TB_Date,"&lt;="&amp;PeriodEnd)</f>
        <v/>
      </c>
      <c r="C6" s="9">
        <f>IFERROR(INDEX(Bud_Month,MATCH($A6,Bud_Line,0)),0)</f>
        <v/>
      </c>
      <c r="D6" s="9">
        <f>B6-C6</f>
        <v/>
      </c>
      <c r="E6" s="10">
        <f>IFERROR(D6/ABS(C6),"")</f>
        <v/>
      </c>
      <c r="F6">
        <f>IF(ROUND(D6,2)=0,"-",IF(D6&lt;0,"F","U"))</f>
        <v/>
      </c>
      <c r="G6" s="9">
        <f>SUMIFS(TB_Signed,TB_Line,$A6,TB_Date,"&gt;"&amp;PYLastMonthEnd,TB_Date,"&lt;="&amp;PYMonthEnd)</f>
        <v/>
      </c>
      <c r="H6" s="9">
        <f>SUMIFS(TB_Signed,TB_Line,$A6,TB_Date,"&gt;"&amp;PriorFYE,TB_Date,"&lt;="&amp;PeriodEnd)</f>
        <v/>
      </c>
      <c r="I6" s="9">
        <f>IFERROR(INDEX(Bud_YTD,MATCH($A6,Bud_Line,0)),0)</f>
        <v/>
      </c>
      <c r="J6" s="9">
        <f>H6-I6</f>
        <v/>
      </c>
      <c r="K6" s="10">
        <f>IFERROR(J6/ABS(I6),"")</f>
        <v/>
      </c>
      <c r="L6" s="9">
        <f>SUMIFS(TB_Signed,TB_Line,$A6,TB_Date,"&gt;"&amp;PYPriorFYE,TB_Date,"&lt;="&amp;PYMonthEnd)</f>
        <v/>
      </c>
    </row>
    <row r="7">
      <c r="A7" s="13" t="inlineStr">
        <is>
          <t>Gross profit</t>
        </is>
      </c>
      <c r="B7" s="14">
        <f>B5-B6</f>
        <v/>
      </c>
      <c r="C7" s="14">
        <f>C5-C6</f>
        <v/>
      </c>
      <c r="D7" s="14">
        <f>B7-C7</f>
        <v/>
      </c>
      <c r="E7" s="15">
        <f>IFERROR(D7/ABS(C7),"")</f>
        <v/>
      </c>
      <c r="F7" s="13">
        <f>IF(ROUND(D7,2)=0,"-",IF(D7&gt;0,"F","U"))</f>
        <v/>
      </c>
      <c r="G7" s="14">
        <f>G5-G6</f>
        <v/>
      </c>
      <c r="H7" s="14">
        <f>H5-H6</f>
        <v/>
      </c>
      <c r="I7" s="14">
        <f>I5-I6</f>
        <v/>
      </c>
      <c r="J7" s="14">
        <f>H7-I7</f>
        <v/>
      </c>
      <c r="K7" s="15">
        <f>IFERROR(J7/ABS(I7),"")</f>
        <v/>
      </c>
      <c r="L7" s="14">
        <f>L5-L6</f>
        <v/>
      </c>
    </row>
    <row r="8">
      <c r="A8" t="inlineStr">
        <is>
          <t>Gross margin %</t>
        </is>
      </c>
      <c r="B8" s="10">
        <f>IFERROR(B7/B5,"")</f>
        <v/>
      </c>
      <c r="C8" s="10">
        <f>IFERROR(C7/C5,"")</f>
        <v/>
      </c>
      <c r="D8" s="10">
        <f>IFERROR(B8-C8,"")</f>
        <v/>
      </c>
      <c r="E8" s="10" t="n"/>
      <c r="F8" s="10">
        <f>IFERROR(IF(ROUND(D8,4)=0,"-",IF(D8&gt;0,"F","U")),"")</f>
        <v/>
      </c>
      <c r="G8" s="10">
        <f>IFERROR(G7/G5,"")</f>
        <v/>
      </c>
      <c r="H8" s="10">
        <f>IFERROR(H7/H5,"")</f>
        <v/>
      </c>
      <c r="I8" s="10">
        <f>IFERROR(I7/I5,"")</f>
        <v/>
      </c>
      <c r="J8" s="10">
        <f>IFERROR(H8-I8,"")</f>
        <v/>
      </c>
      <c r="K8" s="10" t="n"/>
      <c r="L8" s="10">
        <f>IFERROR(L7/L5,"")</f>
        <v/>
      </c>
    </row>
    <row r="9">
      <c r="A9" t="inlineStr">
        <is>
          <t>Salaries and benefits</t>
        </is>
      </c>
      <c r="B9" s="9">
        <f>SUMIFS(TB_Signed,TB_Line,$A9,TB_Date,"&gt;"&amp;LastMonthEnd,TB_Date,"&lt;="&amp;PeriodEnd)</f>
        <v/>
      </c>
      <c r="C9" s="9">
        <f>IFERROR(INDEX(Bud_Month,MATCH($A9,Bud_Line,0)),0)</f>
        <v/>
      </c>
      <c r="D9" s="9">
        <f>B9-C9</f>
        <v/>
      </c>
      <c r="E9" s="10">
        <f>IFERROR(D9/ABS(C9),"")</f>
        <v/>
      </c>
      <c r="F9">
        <f>IF(ROUND(D9,2)=0,"-",IF(D9&lt;0,"F","U"))</f>
        <v/>
      </c>
      <c r="G9" s="9">
        <f>SUMIFS(TB_Signed,TB_Line,$A9,TB_Date,"&gt;"&amp;PYLastMonthEnd,TB_Date,"&lt;="&amp;PYMonthEnd)</f>
        <v/>
      </c>
      <c r="H9" s="9">
        <f>SUMIFS(TB_Signed,TB_Line,$A9,TB_Date,"&gt;"&amp;PriorFYE,TB_Date,"&lt;="&amp;PeriodEnd)</f>
        <v/>
      </c>
      <c r="I9" s="9">
        <f>IFERROR(INDEX(Bud_YTD,MATCH($A9,Bud_Line,0)),0)</f>
        <v/>
      </c>
      <c r="J9" s="9">
        <f>H9-I9</f>
        <v/>
      </c>
      <c r="K9" s="10">
        <f>IFERROR(J9/ABS(I9),"")</f>
        <v/>
      </c>
      <c r="L9" s="9">
        <f>SUMIFS(TB_Signed,TB_Line,$A9,TB_Date,"&gt;"&amp;PYPriorFYE,TB_Date,"&lt;="&amp;PYMonthEnd)</f>
        <v/>
      </c>
    </row>
    <row r="10">
      <c r="A10" t="inlineStr">
        <is>
          <t>Rent and occupancy</t>
        </is>
      </c>
      <c r="B10" s="9">
        <f>SUMIFS(TB_Signed,TB_Line,$A10,TB_Date,"&gt;"&amp;LastMonthEnd,TB_Date,"&lt;="&amp;PeriodEnd)</f>
        <v/>
      </c>
      <c r="C10" s="9">
        <f>IFERROR(INDEX(Bud_Month,MATCH($A10,Bud_Line,0)),0)</f>
        <v/>
      </c>
      <c r="D10" s="9">
        <f>B10-C10</f>
        <v/>
      </c>
      <c r="E10" s="10">
        <f>IFERROR(D10/ABS(C10),"")</f>
        <v/>
      </c>
      <c r="F10">
        <f>IF(ROUND(D10,2)=0,"-",IF(D10&lt;0,"F","U"))</f>
        <v/>
      </c>
      <c r="G10" s="9">
        <f>SUMIFS(TB_Signed,TB_Line,$A10,TB_Date,"&gt;"&amp;PYLastMonthEnd,TB_Date,"&lt;="&amp;PYMonthEnd)</f>
        <v/>
      </c>
      <c r="H10" s="9">
        <f>SUMIFS(TB_Signed,TB_Line,$A10,TB_Date,"&gt;"&amp;PriorFYE,TB_Date,"&lt;="&amp;PeriodEnd)</f>
        <v/>
      </c>
      <c r="I10" s="9">
        <f>IFERROR(INDEX(Bud_YTD,MATCH($A10,Bud_Line,0)),0)</f>
        <v/>
      </c>
      <c r="J10" s="9">
        <f>H10-I10</f>
        <v/>
      </c>
      <c r="K10" s="10">
        <f>IFERROR(J10/ABS(I10),"")</f>
        <v/>
      </c>
      <c r="L10" s="9">
        <f>SUMIFS(TB_Signed,TB_Line,$A10,TB_Date,"&gt;"&amp;PYPriorFYE,TB_Date,"&lt;="&amp;PYMonthEnd)</f>
        <v/>
      </c>
    </row>
    <row r="11">
      <c r="A11" t="inlineStr">
        <is>
          <t>Other SG&amp;A</t>
        </is>
      </c>
      <c r="B11" s="9">
        <f>SUMIFS(TB_Signed,TB_Line,$A11,TB_Date,"&gt;"&amp;LastMonthEnd,TB_Date,"&lt;="&amp;PeriodEnd)</f>
        <v/>
      </c>
      <c r="C11" s="9">
        <f>IFERROR(INDEX(Bud_Month,MATCH($A11,Bud_Line,0)),0)</f>
        <v/>
      </c>
      <c r="D11" s="9">
        <f>B11-C11</f>
        <v/>
      </c>
      <c r="E11" s="10">
        <f>IFERROR(D11/ABS(C11),"")</f>
        <v/>
      </c>
      <c r="F11">
        <f>IF(ROUND(D11,2)=0,"-",IF(D11&lt;0,"F","U"))</f>
        <v/>
      </c>
      <c r="G11" s="9">
        <f>SUMIFS(TB_Signed,TB_Line,$A11,TB_Date,"&gt;"&amp;PYLastMonthEnd,TB_Date,"&lt;="&amp;PYMonthEnd)</f>
        <v/>
      </c>
      <c r="H11" s="9">
        <f>SUMIFS(TB_Signed,TB_Line,$A11,TB_Date,"&gt;"&amp;PriorFYE,TB_Date,"&lt;="&amp;PeriodEnd)</f>
        <v/>
      </c>
      <c r="I11" s="9">
        <f>IFERROR(INDEX(Bud_YTD,MATCH($A11,Bud_Line,0)),0)</f>
        <v/>
      </c>
      <c r="J11" s="9">
        <f>H11-I11</f>
        <v/>
      </c>
      <c r="K11" s="10">
        <f>IFERROR(J11/ABS(I11),"")</f>
        <v/>
      </c>
      <c r="L11" s="9">
        <f>SUMIFS(TB_Signed,TB_Line,$A11,TB_Date,"&gt;"&amp;PYPriorFYE,TB_Date,"&lt;="&amp;PYMonthEnd)</f>
        <v/>
      </c>
    </row>
    <row r="12">
      <c r="A12" s="13" t="inlineStr">
        <is>
          <t>Total operating expenses</t>
        </is>
      </c>
      <c r="B12" s="14">
        <f>SUM(B9:B11)</f>
        <v/>
      </c>
      <c r="C12" s="14">
        <f>SUM(C9:C11)</f>
        <v/>
      </c>
      <c r="D12" s="14">
        <f>B12-C12</f>
        <v/>
      </c>
      <c r="E12" s="15">
        <f>IFERROR(D12/ABS(C12),"")</f>
        <v/>
      </c>
      <c r="F12" s="13">
        <f>IF(ROUND(D12,2)=0,"-",IF(D12&lt;0,"F","U"))</f>
        <v/>
      </c>
      <c r="G12" s="14">
        <f>SUM(G9:G11)</f>
        <v/>
      </c>
      <c r="H12" s="14">
        <f>SUM(H9:H11)</f>
        <v/>
      </c>
      <c r="I12" s="14">
        <f>SUM(I9:I11)</f>
        <v/>
      </c>
      <c r="J12" s="14">
        <f>H12-I12</f>
        <v/>
      </c>
      <c r="K12" s="15">
        <f>IFERROR(J12/ABS(I12),"")</f>
        <v/>
      </c>
      <c r="L12" s="14">
        <f>SUM(L9:L11)</f>
        <v/>
      </c>
    </row>
    <row r="13">
      <c r="A13" s="13" t="inlineStr">
        <is>
          <t>EBITDA</t>
        </is>
      </c>
      <c r="B13" s="14">
        <f>B7-B12</f>
        <v/>
      </c>
      <c r="C13" s="14">
        <f>C7-C12</f>
        <v/>
      </c>
      <c r="D13" s="14">
        <f>B13-C13</f>
        <v/>
      </c>
      <c r="E13" s="15">
        <f>IFERROR(D13/ABS(C13),"")</f>
        <v/>
      </c>
      <c r="F13" s="13">
        <f>IF(ROUND(D13,2)=0,"-",IF(D13&gt;0,"F","U"))</f>
        <v/>
      </c>
      <c r="G13" s="14">
        <f>G7-G12</f>
        <v/>
      </c>
      <c r="H13" s="14">
        <f>H7-H12</f>
        <v/>
      </c>
      <c r="I13" s="14">
        <f>I7-I12</f>
        <v/>
      </c>
      <c r="J13" s="14">
        <f>H13-I13</f>
        <v/>
      </c>
      <c r="K13" s="15">
        <f>IFERROR(J13/ABS(I13),"")</f>
        <v/>
      </c>
      <c r="L13" s="14">
        <f>L7-L12</f>
        <v/>
      </c>
    </row>
    <row r="14">
      <c r="A14" t="inlineStr">
        <is>
          <t>Depreciation and amortization</t>
        </is>
      </c>
      <c r="B14" s="9">
        <f>SUMIFS(TB_Signed,TB_Line,$A14,TB_Date,"&gt;"&amp;LastMonthEnd,TB_Date,"&lt;="&amp;PeriodEnd)</f>
        <v/>
      </c>
      <c r="C14" s="9">
        <f>IFERROR(INDEX(Bud_Month,MATCH($A14,Bud_Line,0)),0)</f>
        <v/>
      </c>
      <c r="D14" s="9">
        <f>B14-C14</f>
        <v/>
      </c>
      <c r="E14" s="10">
        <f>IFERROR(D14/ABS(C14),"")</f>
        <v/>
      </c>
      <c r="F14">
        <f>IF(ROUND(D14,2)=0,"-",IF(D14&lt;0,"F","U"))</f>
        <v/>
      </c>
      <c r="G14" s="9">
        <f>SUMIFS(TB_Signed,TB_Line,$A14,TB_Date,"&gt;"&amp;PYLastMonthEnd,TB_Date,"&lt;="&amp;PYMonthEnd)</f>
        <v/>
      </c>
      <c r="H14" s="9">
        <f>SUMIFS(TB_Signed,TB_Line,$A14,TB_Date,"&gt;"&amp;PriorFYE,TB_Date,"&lt;="&amp;PeriodEnd)</f>
        <v/>
      </c>
      <c r="I14" s="9">
        <f>IFERROR(INDEX(Bud_YTD,MATCH($A14,Bud_Line,0)),0)</f>
        <v/>
      </c>
      <c r="J14" s="9">
        <f>H14-I14</f>
        <v/>
      </c>
      <c r="K14" s="10">
        <f>IFERROR(J14/ABS(I14),"")</f>
        <v/>
      </c>
      <c r="L14" s="9">
        <f>SUMIFS(TB_Signed,TB_Line,$A14,TB_Date,"&gt;"&amp;PYPriorFYE,TB_Date,"&lt;="&amp;PYMonthEnd)</f>
        <v/>
      </c>
    </row>
    <row r="15">
      <c r="A15" s="13" t="inlineStr">
        <is>
          <t>Operating income</t>
        </is>
      </c>
      <c r="B15" s="14">
        <f>B13-B14</f>
        <v/>
      </c>
      <c r="C15" s="14">
        <f>C13-C14</f>
        <v/>
      </c>
      <c r="D15" s="14">
        <f>B15-C15</f>
        <v/>
      </c>
      <c r="E15" s="15">
        <f>IFERROR(D15/ABS(C15),"")</f>
        <v/>
      </c>
      <c r="F15" s="13">
        <f>IF(ROUND(D15,2)=0,"-",IF(D15&gt;0,"F","U"))</f>
        <v/>
      </c>
      <c r="G15" s="14">
        <f>G13-G14</f>
        <v/>
      </c>
      <c r="H15" s="14">
        <f>H13-H14</f>
        <v/>
      </c>
      <c r="I15" s="14">
        <f>I13-I14</f>
        <v/>
      </c>
      <c r="J15" s="14">
        <f>H15-I15</f>
        <v/>
      </c>
      <c r="K15" s="15">
        <f>IFERROR(J15/ABS(I15),"")</f>
        <v/>
      </c>
      <c r="L15" s="14">
        <f>L13-L14</f>
        <v/>
      </c>
    </row>
    <row r="16">
      <c r="A16" t="inlineStr">
        <is>
          <t>Interest expense</t>
        </is>
      </c>
      <c r="B16" s="9">
        <f>SUMIFS(TB_Signed,TB_Line,$A16,TB_Date,"&gt;"&amp;LastMonthEnd,TB_Date,"&lt;="&amp;PeriodEnd)</f>
        <v/>
      </c>
      <c r="C16" s="9">
        <f>IFERROR(INDEX(Bud_Month,MATCH($A16,Bud_Line,0)),0)</f>
        <v/>
      </c>
      <c r="D16" s="9">
        <f>B16-C16</f>
        <v/>
      </c>
      <c r="E16" s="10">
        <f>IFERROR(D16/ABS(C16),"")</f>
        <v/>
      </c>
      <c r="F16">
        <f>IF(ROUND(D16,2)=0,"-",IF(D16&lt;0,"F","U"))</f>
        <v/>
      </c>
      <c r="G16" s="9">
        <f>SUMIFS(TB_Signed,TB_Line,$A16,TB_Date,"&gt;"&amp;PYLastMonthEnd,TB_Date,"&lt;="&amp;PYMonthEnd)</f>
        <v/>
      </c>
      <c r="H16" s="9">
        <f>SUMIFS(TB_Signed,TB_Line,$A16,TB_Date,"&gt;"&amp;PriorFYE,TB_Date,"&lt;="&amp;PeriodEnd)</f>
        <v/>
      </c>
      <c r="I16" s="9">
        <f>IFERROR(INDEX(Bud_YTD,MATCH($A16,Bud_Line,0)),0)</f>
        <v/>
      </c>
      <c r="J16" s="9">
        <f>H16-I16</f>
        <v/>
      </c>
      <c r="K16" s="10">
        <f>IFERROR(J16/ABS(I16),"")</f>
        <v/>
      </c>
      <c r="L16" s="9">
        <f>SUMIFS(TB_Signed,TB_Line,$A16,TB_Date,"&gt;"&amp;PYPriorFYE,TB_Date,"&lt;="&amp;PYMonthEnd)</f>
        <v/>
      </c>
    </row>
    <row r="17">
      <c r="A17" s="13" t="inlineStr">
        <is>
          <t>Income before income taxes</t>
        </is>
      </c>
      <c r="B17" s="14">
        <f>B15-B16</f>
        <v/>
      </c>
      <c r="C17" s="14">
        <f>C15-C16</f>
        <v/>
      </c>
      <c r="D17" s="14">
        <f>B17-C17</f>
        <v/>
      </c>
      <c r="E17" s="15">
        <f>IFERROR(D17/ABS(C17),"")</f>
        <v/>
      </c>
      <c r="F17" s="13">
        <f>IF(ROUND(D17,2)=0,"-",IF(D17&gt;0,"F","U"))</f>
        <v/>
      </c>
      <c r="G17" s="14">
        <f>G15-G16</f>
        <v/>
      </c>
      <c r="H17" s="14">
        <f>H15-H16</f>
        <v/>
      </c>
      <c r="I17" s="14">
        <f>I15-I16</f>
        <v/>
      </c>
      <c r="J17" s="14">
        <f>H17-I17</f>
        <v/>
      </c>
      <c r="K17" s="15">
        <f>IFERROR(J17/ABS(I17),"")</f>
        <v/>
      </c>
      <c r="L17" s="14">
        <f>L15-L16</f>
        <v/>
      </c>
    </row>
    <row r="18">
      <c r="A18" t="inlineStr">
        <is>
          <t>Income tax expense</t>
        </is>
      </c>
      <c r="B18" s="9">
        <f>SUMIFS(TB_Signed,TB_Line,$A18,TB_Date,"&gt;"&amp;LastMonthEnd,TB_Date,"&lt;="&amp;PeriodEnd)</f>
        <v/>
      </c>
      <c r="C18" s="9">
        <f>IFERROR(INDEX(Bud_Month,MATCH($A18,Bud_Line,0)),0)</f>
        <v/>
      </c>
      <c r="D18" s="9">
        <f>B18-C18</f>
        <v/>
      </c>
      <c r="E18" s="10">
        <f>IFERROR(D18/ABS(C18),"")</f>
        <v/>
      </c>
      <c r="F18">
        <f>IF(ROUND(D18,2)=0,"-",IF(D18&lt;0,"F","U"))</f>
        <v/>
      </c>
      <c r="G18" s="9">
        <f>SUMIFS(TB_Signed,TB_Line,$A18,TB_Date,"&gt;"&amp;PYLastMonthEnd,TB_Date,"&lt;="&amp;PYMonthEnd)</f>
        <v/>
      </c>
      <c r="H18" s="9">
        <f>SUMIFS(TB_Signed,TB_Line,$A18,TB_Date,"&gt;"&amp;PriorFYE,TB_Date,"&lt;="&amp;PeriodEnd)</f>
        <v/>
      </c>
      <c r="I18" s="9">
        <f>IFERROR(INDEX(Bud_YTD,MATCH($A18,Bud_Line,0)),0)</f>
        <v/>
      </c>
      <c r="J18" s="9">
        <f>H18-I18</f>
        <v/>
      </c>
      <c r="K18" s="10">
        <f>IFERROR(J18/ABS(I18),"")</f>
        <v/>
      </c>
      <c r="L18" s="9">
        <f>SUMIFS(TB_Signed,TB_Line,$A18,TB_Date,"&gt;"&amp;PYPriorFYE,TB_Date,"&lt;="&amp;PYMonthEnd)</f>
        <v/>
      </c>
    </row>
    <row r="19">
      <c r="A19" s="13" t="inlineStr">
        <is>
          <t>Net income</t>
        </is>
      </c>
      <c r="B19" s="14">
        <f>B17-B18</f>
        <v/>
      </c>
      <c r="C19" s="14">
        <f>C17-C18</f>
        <v/>
      </c>
      <c r="D19" s="14">
        <f>B19-C19</f>
        <v/>
      </c>
      <c r="E19" s="15">
        <f>IFERROR(D19/ABS(C19),"")</f>
        <v/>
      </c>
      <c r="F19" s="13">
        <f>IF(ROUND(D19,2)=0,"-",IF(D19&gt;0,"F","U"))</f>
        <v/>
      </c>
      <c r="G19" s="14">
        <f>G17-G18</f>
        <v/>
      </c>
      <c r="H19" s="14">
        <f>H17-H18</f>
        <v/>
      </c>
      <c r="I19" s="14">
        <f>I17-I18</f>
        <v/>
      </c>
      <c r="J19" s="14">
        <f>H19-I19</f>
        <v/>
      </c>
      <c r="K19" s="15">
        <f>IFERROR(J19/ABS(I19),"")</f>
        <v/>
      </c>
      <c r="L19" s="14">
        <f>L17-L18</f>
        <v/>
      </c>
    </row>
    <row r="21">
      <c r="A21" s="3" t="inlineStr">
        <is>
          <t>Gross margin % variance is in percentage points. EBITDA is a management subtotal, not a US GAAP measure: it is shown so you can see exactly which lines make it.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9" customWidth="1" min="4" max="4"/>
  </cols>
  <sheetData>
    <row r="1">
      <c r="A1" s="1" t="inlineStr">
        <is>
          <t>Balance sheet</t>
        </is>
      </c>
    </row>
    <row r="2">
      <c r="A2" s="3" t="inlineStr">
        <is>
          <t>USD. Retained earnings include net income for the fiscal year to date, less dividends.</t>
        </is>
      </c>
    </row>
    <row r="3">
      <c r="A3" s="6" t="inlineStr"/>
      <c r="B3" s="6" t="inlineStr">
        <is>
          <t>This month end</t>
        </is>
      </c>
      <c r="C3" s="6" t="inlineStr">
        <is>
          <t>Last month end</t>
        </is>
      </c>
      <c r="D3" s="6" t="inlineStr">
        <is>
          <t>Prior fiscal year end</t>
        </is>
      </c>
    </row>
    <row r="4">
      <c r="A4" t="inlineStr">
        <is>
          <t>As of</t>
        </is>
      </c>
      <c r="B4" s="7">
        <f>PeriodEnd</f>
        <v/>
      </c>
      <c r="C4" s="7">
        <f>LastMonthEnd</f>
        <v/>
      </c>
      <c r="D4" s="7">
        <f>PriorFYE</f>
        <v/>
      </c>
    </row>
    <row r="5">
      <c r="A5" s="16" t="inlineStr">
        <is>
          <t>Assets</t>
        </is>
      </c>
    </row>
    <row r="6">
      <c r="A6" t="inlineStr">
        <is>
          <t>Cash and cash equivalents</t>
        </is>
      </c>
      <c r="B6" s="9">
        <f>SUMIFS(TB_Signed,TB_Line,$A6,TB_Date,"&lt;="&amp;B$4)</f>
        <v/>
      </c>
      <c r="C6" s="9">
        <f>SUMIFS(TB_Signed,TB_Line,$A6,TB_Date,"&lt;="&amp;C$4)</f>
        <v/>
      </c>
      <c r="D6" s="9">
        <f>SUMIFS(TB_Signed,TB_Line,$A6,TB_Date,"&lt;="&amp;D$4)</f>
        <v/>
      </c>
    </row>
    <row r="7">
      <c r="A7" t="inlineStr">
        <is>
          <t>Accounts receivable</t>
        </is>
      </c>
      <c r="B7" s="9">
        <f>SUMIFS(TB_Signed,TB_Line,$A7,TB_Date,"&lt;="&amp;B$4)</f>
        <v/>
      </c>
      <c r="C7" s="9">
        <f>SUMIFS(TB_Signed,TB_Line,$A7,TB_Date,"&lt;="&amp;C$4)</f>
        <v/>
      </c>
      <c r="D7" s="9">
        <f>SUMIFS(TB_Signed,TB_Line,$A7,TB_Date,"&lt;="&amp;D$4)</f>
        <v/>
      </c>
    </row>
    <row r="8">
      <c r="A8" t="inlineStr">
        <is>
          <t>Inventory</t>
        </is>
      </c>
      <c r="B8" s="9">
        <f>SUMIFS(TB_Signed,TB_Line,$A8,TB_Date,"&lt;="&amp;B$4)</f>
        <v/>
      </c>
      <c r="C8" s="9">
        <f>SUMIFS(TB_Signed,TB_Line,$A8,TB_Date,"&lt;="&amp;C$4)</f>
        <v/>
      </c>
      <c r="D8" s="9">
        <f>SUMIFS(TB_Signed,TB_Line,$A8,TB_Date,"&lt;="&amp;D$4)</f>
        <v/>
      </c>
    </row>
    <row r="9">
      <c r="A9" s="13" t="inlineStr">
        <is>
          <t>Total current assets</t>
        </is>
      </c>
      <c r="B9" s="14">
        <f>SUM(B6:B8)</f>
        <v/>
      </c>
      <c r="C9" s="14">
        <f>SUM(C6:C8)</f>
        <v/>
      </c>
      <c r="D9" s="14">
        <f>SUM(D6:D8)</f>
        <v/>
      </c>
    </row>
    <row r="10">
      <c r="A10" t="inlineStr">
        <is>
          <t>Property and equipment, net</t>
        </is>
      </c>
      <c r="B10" s="9">
        <f>SUMIFS(TB_Signed,TB_Line,$A10,TB_Date,"&lt;="&amp;B$4)</f>
        <v/>
      </c>
      <c r="C10" s="9">
        <f>SUMIFS(TB_Signed,TB_Line,$A10,TB_Date,"&lt;="&amp;C$4)</f>
        <v/>
      </c>
      <c r="D10" s="9">
        <f>SUMIFS(TB_Signed,TB_Line,$A10,TB_Date,"&lt;="&amp;D$4)</f>
        <v/>
      </c>
    </row>
    <row r="11">
      <c r="A11" s="13" t="inlineStr">
        <is>
          <t>Total assets</t>
        </is>
      </c>
      <c r="B11" s="14">
        <f>B9+B10</f>
        <v/>
      </c>
      <c r="C11" s="14">
        <f>C9+C10</f>
        <v/>
      </c>
      <c r="D11" s="14">
        <f>D9+D10</f>
        <v/>
      </c>
    </row>
    <row r="12">
      <c r="A12" s="16" t="inlineStr">
        <is>
          <t>Liabilities and stockholders' equity</t>
        </is>
      </c>
    </row>
    <row r="13">
      <c r="A13" t="inlineStr">
        <is>
          <t>Accounts payable</t>
        </is>
      </c>
      <c r="B13" s="9">
        <f>SUMIFS(TB_Signed,TB_Line,$A13,TB_Date,"&lt;="&amp;B$4)</f>
        <v/>
      </c>
      <c r="C13" s="9">
        <f>SUMIFS(TB_Signed,TB_Line,$A13,TB_Date,"&lt;="&amp;C$4)</f>
        <v/>
      </c>
      <c r="D13" s="9">
        <f>SUMIFS(TB_Signed,TB_Line,$A13,TB_Date,"&lt;="&amp;D$4)</f>
        <v/>
      </c>
    </row>
    <row r="14">
      <c r="A14" t="inlineStr">
        <is>
          <t>Accrued liabilities</t>
        </is>
      </c>
      <c r="B14" s="9">
        <f>SUMIFS(TB_Signed,TB_Line,$A14,TB_Date,"&lt;="&amp;B$4)</f>
        <v/>
      </c>
      <c r="C14" s="9">
        <f>SUMIFS(TB_Signed,TB_Line,$A14,TB_Date,"&lt;="&amp;C$4)</f>
        <v/>
      </c>
      <c r="D14" s="9">
        <f>SUMIFS(TB_Signed,TB_Line,$A14,TB_Date,"&lt;="&amp;D$4)</f>
        <v/>
      </c>
    </row>
    <row r="15">
      <c r="A15" t="inlineStr">
        <is>
          <t>Income taxes payable</t>
        </is>
      </c>
      <c r="B15" s="9">
        <f>SUMIFS(TB_Signed,TB_Line,$A15,TB_Date,"&lt;="&amp;B$4)</f>
        <v/>
      </c>
      <c r="C15" s="9">
        <f>SUMIFS(TB_Signed,TB_Line,$A15,TB_Date,"&lt;="&amp;C$4)</f>
        <v/>
      </c>
      <c r="D15" s="9">
        <f>SUMIFS(TB_Signed,TB_Line,$A15,TB_Date,"&lt;="&amp;D$4)</f>
        <v/>
      </c>
    </row>
    <row r="16">
      <c r="A16" s="13" t="inlineStr">
        <is>
          <t>Total current liabilities</t>
        </is>
      </c>
      <c r="B16" s="14">
        <f>SUM(B13:B15)</f>
        <v/>
      </c>
      <c r="C16" s="14">
        <f>SUM(C13:C15)</f>
        <v/>
      </c>
      <c r="D16" s="14">
        <f>SUM(D13:D15)</f>
        <v/>
      </c>
    </row>
    <row r="17">
      <c r="A17" t="inlineStr">
        <is>
          <t>Term loan</t>
        </is>
      </c>
      <c r="B17" s="9">
        <f>SUMIFS(TB_Signed,TB_Line,$A17,TB_Date,"&lt;="&amp;B$4)</f>
        <v/>
      </c>
      <c r="C17" s="9">
        <f>SUMIFS(TB_Signed,TB_Line,$A17,TB_Date,"&lt;="&amp;C$4)</f>
        <v/>
      </c>
      <c r="D17" s="9">
        <f>SUMIFS(TB_Signed,TB_Line,$A17,TB_Date,"&lt;="&amp;D$4)</f>
        <v/>
      </c>
    </row>
    <row r="18">
      <c r="A18" s="13" t="inlineStr">
        <is>
          <t>Total liabilities</t>
        </is>
      </c>
      <c r="B18" s="14">
        <f>B16+B17</f>
        <v/>
      </c>
      <c r="C18" s="14">
        <f>C16+C17</f>
        <v/>
      </c>
      <c r="D18" s="14">
        <f>D16+D17</f>
        <v/>
      </c>
    </row>
    <row r="19">
      <c r="A19" t="inlineStr">
        <is>
          <t>Common stock</t>
        </is>
      </c>
      <c r="B19" s="9">
        <f>SUMIFS(TB_Signed,TB_Line,$A19,TB_Date,"&lt;="&amp;B$4)</f>
        <v/>
      </c>
      <c r="C19" s="9">
        <f>SUMIFS(TB_Signed,TB_Line,$A19,TB_Date,"&lt;="&amp;C$4)</f>
        <v/>
      </c>
      <c r="D19" s="9">
        <f>SUMIFS(TB_Signed,TB_Line,$A19,TB_Date,"&lt;="&amp;D$4)</f>
        <v/>
      </c>
    </row>
    <row r="20">
      <c r="A20" t="inlineStr">
        <is>
          <t>Retained earnings</t>
        </is>
      </c>
      <c r="B20" s="9">
        <f>SUMIFS(TB_Signed,TB_Line,"Retained earnings",TB_Date,"&lt;="&amp;B$4)+SUMIFS(TB_Signed,TB_Line,"Dividends",TB_Date,"&lt;="&amp;B$4)-SUMIFS(TB_Net,TB_Stmt,"IS",TB_Date,"&lt;="&amp;B$4)</f>
        <v/>
      </c>
      <c r="C20" s="9">
        <f>SUMIFS(TB_Signed,TB_Line,"Retained earnings",TB_Date,"&lt;="&amp;C$4)+SUMIFS(TB_Signed,TB_Line,"Dividends",TB_Date,"&lt;="&amp;C$4)-SUMIFS(TB_Net,TB_Stmt,"IS",TB_Date,"&lt;="&amp;C$4)</f>
        <v/>
      </c>
      <c r="D20" s="9">
        <f>SUMIFS(TB_Signed,TB_Line,"Retained earnings",TB_Date,"&lt;="&amp;D$4)+SUMIFS(TB_Signed,TB_Line,"Dividends",TB_Date,"&lt;="&amp;D$4)-SUMIFS(TB_Net,TB_Stmt,"IS",TB_Date,"&lt;="&amp;D$4)</f>
        <v/>
      </c>
    </row>
    <row r="21">
      <c r="A21" s="13" t="inlineStr">
        <is>
          <t>Total stockholders' equity</t>
        </is>
      </c>
      <c r="B21" s="14">
        <f>B19+B20</f>
        <v/>
      </c>
      <c r="C21" s="14">
        <f>C19+C20</f>
        <v/>
      </c>
      <c r="D21" s="14">
        <f>D19+D20</f>
        <v/>
      </c>
    </row>
    <row r="22">
      <c r="A22" s="13" t="inlineStr">
        <is>
          <t>Total liabilities and stockholders' equity</t>
        </is>
      </c>
      <c r="B22" s="14">
        <f>B18+B21</f>
        <v/>
      </c>
      <c r="C22" s="14">
        <f>C18+C21</f>
        <v/>
      </c>
      <c r="D22" s="14">
        <f>D18+D21</f>
        <v/>
      </c>
    </row>
    <row r="24">
      <c r="A24" s="3" t="inlineStr">
        <is>
          <t>The sample shows the whole term loan after current liabilities. If your lender or auditor expects it, map the principal due within 12 months to a current line.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9" customWidth="1" min="3" max="3"/>
  </cols>
  <sheetData>
    <row r="1">
      <c r="A1" s="1" t="inlineStr">
        <is>
          <t>Statement of cash flows (indirect method)</t>
        </is>
      </c>
    </row>
    <row r="2">
      <c r="A2" s="3" t="inlineStr">
        <is>
          <t>USD. From net income to the change in cash, for the month and the fiscal year to date.</t>
        </is>
      </c>
    </row>
    <row r="3">
      <c r="A3" s="6" t="inlineStr"/>
      <c r="B3" s="6" t="inlineStr">
        <is>
          <t>Month</t>
        </is>
      </c>
      <c r="C3" s="6" t="inlineStr">
        <is>
          <t>Fiscal year to date</t>
        </is>
      </c>
    </row>
    <row r="4">
      <c r="A4" s="16" t="inlineStr">
        <is>
          <t>Cash flows from operating activities</t>
        </is>
      </c>
    </row>
    <row r="5">
      <c r="A5" t="inlineStr">
        <is>
          <t>Net income</t>
        </is>
      </c>
      <c r="B5" s="9">
        <f>'Income statement'!B19</f>
        <v/>
      </c>
      <c r="C5" s="9">
        <f>'Income statement'!H19</f>
        <v/>
      </c>
    </row>
    <row r="6">
      <c r="A6" s="17" t="inlineStr">
        <is>
          <t>Adjustments to reconcile net income to net cash from operating activities:</t>
        </is>
      </c>
    </row>
    <row r="7">
      <c r="A7" t="inlineStr">
        <is>
          <t>Depreciation and amortization</t>
        </is>
      </c>
      <c r="B7" s="9">
        <f>'Income statement'!B14</f>
        <v/>
      </c>
      <c r="C7" s="9">
        <f>'Income statement'!H14</f>
        <v/>
      </c>
    </row>
    <row r="8">
      <c r="A8" t="inlineStr">
        <is>
          <t>(Increase) decrease in accounts receivable</t>
        </is>
      </c>
      <c r="B8" s="9">
        <f>-('Balance sheet'!B7-'Balance sheet'!C7)</f>
        <v/>
      </c>
      <c r="C8" s="9">
        <f>-('Balance sheet'!B7-'Balance sheet'!D7)</f>
        <v/>
      </c>
    </row>
    <row r="9">
      <c r="A9" t="inlineStr">
        <is>
          <t>(Increase) decrease in inventory</t>
        </is>
      </c>
      <c r="B9" s="9">
        <f>-('Balance sheet'!B8-'Balance sheet'!C8)</f>
        <v/>
      </c>
      <c r="C9" s="9">
        <f>-('Balance sheet'!B8-'Balance sheet'!D8)</f>
        <v/>
      </c>
    </row>
    <row r="10">
      <c r="A10" t="inlineStr">
        <is>
          <t>Increase (decrease) in accounts payable</t>
        </is>
      </c>
      <c r="B10" s="9">
        <f>('Balance sheet'!B13-'Balance sheet'!C13)</f>
        <v/>
      </c>
      <c r="C10" s="9">
        <f>('Balance sheet'!B13-'Balance sheet'!D13)</f>
        <v/>
      </c>
    </row>
    <row r="11">
      <c r="A11" t="inlineStr">
        <is>
          <t>Increase (decrease) in accrued liabilities</t>
        </is>
      </c>
      <c r="B11" s="9">
        <f>('Balance sheet'!B14-'Balance sheet'!C14)</f>
        <v/>
      </c>
      <c r="C11" s="9">
        <f>('Balance sheet'!B14-'Balance sheet'!D14)</f>
        <v/>
      </c>
    </row>
    <row r="12">
      <c r="A12" t="inlineStr">
        <is>
          <t>Increase (decrease) in income taxes payable</t>
        </is>
      </c>
      <c r="B12" s="9">
        <f>('Balance sheet'!B15-'Balance sheet'!C15)</f>
        <v/>
      </c>
      <c r="C12" s="9">
        <f>('Balance sheet'!B15-'Balance sheet'!D15)</f>
        <v/>
      </c>
    </row>
    <row r="13">
      <c r="A13" s="13" t="inlineStr">
        <is>
          <t>Net cash provided by (used in) operating activities</t>
        </is>
      </c>
      <c r="B13" s="14">
        <f>B5+SUM(B7:B12)</f>
        <v/>
      </c>
      <c r="C13" s="14">
        <f>C5+SUM(C7:C12)</f>
        <v/>
      </c>
    </row>
    <row r="14">
      <c r="A14" t="inlineStr"/>
    </row>
    <row r="15">
      <c r="A15" s="16" t="inlineStr">
        <is>
          <t>Cash flows from investing activities</t>
        </is>
      </c>
    </row>
    <row r="16">
      <c r="A16" t="inlineStr">
        <is>
          <t>Purchases of property and equipment</t>
        </is>
      </c>
      <c r="B16" s="9">
        <f>-('Balance sheet'!B10-'Balance sheet'!C10+'Income statement'!B14)</f>
        <v/>
      </c>
      <c r="C16" s="9">
        <f>-('Balance sheet'!B10-'Balance sheet'!D10+'Income statement'!H14)</f>
        <v/>
      </c>
    </row>
    <row r="17">
      <c r="A17" s="13" t="inlineStr">
        <is>
          <t>Net cash provided by (used in) investing activities</t>
        </is>
      </c>
      <c r="B17" s="14">
        <f>B16</f>
        <v/>
      </c>
      <c r="C17" s="14">
        <f>C16</f>
        <v/>
      </c>
    </row>
    <row r="18">
      <c r="A18" t="inlineStr"/>
    </row>
    <row r="19">
      <c r="A19" s="16" t="inlineStr">
        <is>
          <t>Cash flows from financing activities</t>
        </is>
      </c>
    </row>
    <row r="20">
      <c r="A20" t="inlineStr">
        <is>
          <t>Proceeds from (repayments of) term loan</t>
        </is>
      </c>
      <c r="B20" s="9">
        <f>('Balance sheet'!B17-'Balance sheet'!C17)</f>
        <v/>
      </c>
      <c r="C20" s="9">
        <f>('Balance sheet'!B17-'Balance sheet'!D17)</f>
        <v/>
      </c>
    </row>
    <row r="21">
      <c r="A21" t="inlineStr">
        <is>
          <t>Proceeds from issuance of common stock</t>
        </is>
      </c>
      <c r="B21" s="9">
        <f>('Balance sheet'!B19-'Balance sheet'!C19)</f>
        <v/>
      </c>
      <c r="C21" s="9">
        <f>('Balance sheet'!B19-'Balance sheet'!D19)</f>
        <v/>
      </c>
    </row>
    <row r="22">
      <c r="A22" t="inlineStr">
        <is>
          <t>Dividends paid</t>
        </is>
      </c>
      <c r="B22" s="9">
        <f>SUMIFS(TB_Signed,TB_Line,"Dividends",TB_Date,"&gt;"&amp;LastMonthEnd,TB_Date,"&lt;="&amp;PeriodEnd)</f>
        <v/>
      </c>
      <c r="C22" s="9">
        <f>SUMIFS(TB_Signed,TB_Line,"Dividends",TB_Date,"&gt;"&amp;PriorFYE,TB_Date,"&lt;="&amp;PeriodEnd)</f>
        <v/>
      </c>
    </row>
    <row r="23">
      <c r="A23" s="13" t="inlineStr">
        <is>
          <t>Net cash provided by (used in) financing activities</t>
        </is>
      </c>
      <c r="B23" s="14">
        <f>SUM(B20:B22)</f>
        <v/>
      </c>
      <c r="C23" s="14">
        <f>SUM(C20:C22)</f>
        <v/>
      </c>
    </row>
    <row r="24">
      <c r="A24" t="inlineStr"/>
    </row>
    <row r="25">
      <c r="A25" s="13" t="inlineStr">
        <is>
          <t>Net increase (decrease) in cash and cash equivalents</t>
        </is>
      </c>
      <c r="B25" s="14">
        <f>B13+B17+B23</f>
        <v/>
      </c>
      <c r="C25" s="14">
        <f>C13+C17+C23</f>
        <v/>
      </c>
    </row>
    <row r="26">
      <c r="A26" t="inlineStr">
        <is>
          <t>Cash and cash equivalents, beginning of period</t>
        </is>
      </c>
      <c r="B26" s="9">
        <f>'Balance sheet'!C6</f>
        <v/>
      </c>
      <c r="C26" s="9">
        <f>'Balance sheet'!D6</f>
        <v/>
      </c>
    </row>
    <row r="27">
      <c r="A27" s="13" t="inlineStr">
        <is>
          <t>Cash and cash equivalents, end of period</t>
        </is>
      </c>
      <c r="B27" s="14">
        <f>B25+B26</f>
        <v/>
      </c>
      <c r="C27" s="14">
        <f>C25+C26</f>
        <v/>
      </c>
    </row>
    <row r="28">
      <c r="A28" t="inlineStr">
        <is>
          <t>Cash per balance sheet</t>
        </is>
      </c>
      <c r="B28" s="9">
        <f>'Balance sheet'!B6</f>
        <v/>
      </c>
      <c r="C28" s="9">
        <f>'Balance sheet'!B6</f>
        <v/>
      </c>
    </row>
    <row r="29">
      <c r="A29" s="17" t="inlineStr">
        <is>
          <t>Difference (must be 0)</t>
        </is>
      </c>
      <c r="B29" s="9">
        <f>ROUND(B27-B28,2)</f>
        <v/>
      </c>
      <c r="C29" s="9">
        <f>ROUND(C27-C28,2)</f>
        <v/>
      </c>
    </row>
    <row r="30">
      <c r="A30" t="inlineStr"/>
    </row>
    <row r="31">
      <c r="A31" s="16" t="inlineStr">
        <is>
          <t>Supplemental cash flow information</t>
        </is>
      </c>
    </row>
    <row r="32">
      <c r="A32" t="inlineStr">
        <is>
          <t>Cash paid for interest</t>
        </is>
      </c>
      <c r="B32" s="9">
        <f>'Income statement'!B16</f>
        <v/>
      </c>
      <c r="C32" s="9">
        <f>'Income statement'!H16</f>
        <v/>
      </c>
    </row>
    <row r="33">
      <c r="A33" t="inlineStr">
        <is>
          <t>Cash paid for income taxes</t>
        </is>
      </c>
      <c r="B33" s="9">
        <f>'Income statement'!B18-B12</f>
        <v/>
      </c>
      <c r="C33" s="9">
        <f>'Income statement'!H18-C12</f>
        <v/>
      </c>
    </row>
    <row r="35">
      <c r="A35" s="3" t="inlineStr">
        <is>
          <t>Purchases of property and equipment = the change in property and equipment, net, plus depreciation. Interest is taken as paid in the month it is charged.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</cols>
  <sheetData>
    <row r="1">
      <c r="A1" s="1" t="inlineStr">
        <is>
          <t>Accounts receivable and accounts payable aging</t>
        </is>
      </c>
    </row>
    <row r="2">
      <c r="A2" s="3" t="inlineStr">
        <is>
          <t>USD. Days past due date. Paste both reports run as of the period end; totals must equal the balance sheet.</t>
        </is>
      </c>
    </row>
    <row r="3">
      <c r="A3" t="inlineStr">
        <is>
          <t>As of</t>
        </is>
      </c>
      <c r="B3" s="7">
        <f>PeriodEnd</f>
        <v/>
      </c>
    </row>
    <row r="5">
      <c r="A5" s="6" t="inlineStr">
        <is>
          <t>Customer</t>
        </is>
      </c>
      <c r="B5" s="6" t="inlineStr">
        <is>
          <t>Current</t>
        </is>
      </c>
      <c r="C5" s="6" t="inlineStr">
        <is>
          <t>1-30</t>
        </is>
      </c>
      <c r="D5" s="6" t="inlineStr">
        <is>
          <t>31-60</t>
        </is>
      </c>
      <c r="E5" s="6" t="inlineStr">
        <is>
          <t>61-90</t>
        </is>
      </c>
      <c r="F5" s="6" t="inlineStr">
        <is>
          <t>90+</t>
        </is>
      </c>
      <c r="G5" s="6" t="inlineStr">
        <is>
          <t>Total</t>
        </is>
      </c>
    </row>
    <row r="6">
      <c r="A6" s="4" t="inlineStr">
        <is>
          <t>Customer A</t>
        </is>
      </c>
      <c r="B6" s="18" t="n">
        <v>182000</v>
      </c>
      <c r="C6" s="18" t="n">
        <v>64000</v>
      </c>
      <c r="D6" s="18" t="n">
        <v>18000</v>
      </c>
      <c r="E6" s="18" t="n">
        <v>0</v>
      </c>
      <c r="F6" s="18" t="n">
        <v>0</v>
      </c>
      <c r="G6" s="9">
        <f>SUM(B6:F6)</f>
        <v/>
      </c>
    </row>
    <row r="7">
      <c r="A7" s="4" t="inlineStr">
        <is>
          <t>Customer B</t>
        </is>
      </c>
      <c r="B7" s="18" t="n">
        <v>141000</v>
      </c>
      <c r="C7" s="18" t="n">
        <v>52000</v>
      </c>
      <c r="D7" s="18" t="n">
        <v>21000</v>
      </c>
      <c r="E7" s="18" t="n">
        <v>8000</v>
      </c>
      <c r="F7" s="18" t="n">
        <v>0</v>
      </c>
      <c r="G7" s="9">
        <f>SUM(B7:F7)</f>
        <v/>
      </c>
    </row>
    <row r="8">
      <c r="A8" s="4" t="inlineStr">
        <is>
          <t>Customer C</t>
        </is>
      </c>
      <c r="B8" s="18" t="n">
        <v>118000</v>
      </c>
      <c r="C8" s="18" t="n">
        <v>39000</v>
      </c>
      <c r="D8" s="18" t="n">
        <v>12000</v>
      </c>
      <c r="E8" s="18" t="n">
        <v>0</v>
      </c>
      <c r="F8" s="18" t="n">
        <v>9500</v>
      </c>
      <c r="G8" s="9">
        <f>SUM(B8:F8)</f>
        <v/>
      </c>
    </row>
    <row r="9">
      <c r="A9" s="4" t="inlineStr">
        <is>
          <t>Customer D</t>
        </is>
      </c>
      <c r="B9" s="18" t="n">
        <v>84000</v>
      </c>
      <c r="C9" s="18" t="n">
        <v>31000</v>
      </c>
      <c r="D9" s="18" t="n">
        <v>15000</v>
      </c>
      <c r="E9" s="18" t="n">
        <v>11000</v>
      </c>
      <c r="F9" s="18" t="n">
        <v>6000</v>
      </c>
      <c r="G9" s="9">
        <f>SUM(B9:F9)</f>
        <v/>
      </c>
    </row>
    <row r="10">
      <c r="A10" s="4" t="inlineStr">
        <is>
          <t>Customer E</t>
        </is>
      </c>
      <c r="B10" s="18" t="n">
        <v>52000</v>
      </c>
      <c r="C10" s="18" t="n">
        <v>22000</v>
      </c>
      <c r="D10" s="18" t="n">
        <v>9000</v>
      </c>
      <c r="E10" s="18" t="n">
        <v>4500</v>
      </c>
      <c r="F10" s="18" t="n">
        <v>12000</v>
      </c>
      <c r="G10" s="9">
        <f>SUM(B10:F10)</f>
        <v/>
      </c>
    </row>
    <row r="11">
      <c r="A11" s="4" t="inlineStr">
        <is>
          <t>All other customers</t>
        </is>
      </c>
      <c r="B11" s="18" t="n">
        <v>49000</v>
      </c>
      <c r="C11" s="18" t="n">
        <v>15000</v>
      </c>
      <c r="D11" s="18" t="n">
        <v>5000</v>
      </c>
      <c r="E11" s="18" t="n">
        <v>2000</v>
      </c>
      <c r="F11" s="18" t="n">
        <v>0</v>
      </c>
      <c r="G11" s="9">
        <f>SUM(B11:F11)</f>
        <v/>
      </c>
    </row>
    <row r="12">
      <c r="A12" s="4" t="n"/>
      <c r="B12" s="18" t="n"/>
      <c r="C12" s="18" t="n"/>
      <c r="D12" s="18" t="n"/>
      <c r="E12" s="18" t="n"/>
      <c r="F12" s="18" t="n"/>
      <c r="G12" s="9">
        <f>SUM(B12:F12)</f>
        <v/>
      </c>
    </row>
    <row r="13">
      <c r="A13" s="4" t="n"/>
      <c r="B13" s="18" t="n"/>
      <c r="C13" s="18" t="n"/>
      <c r="D13" s="18" t="n"/>
      <c r="E13" s="18" t="n"/>
      <c r="F13" s="18" t="n"/>
      <c r="G13" s="9">
        <f>SUM(B13:F13)</f>
        <v/>
      </c>
    </row>
    <row r="14">
      <c r="A14" s="4" t="n"/>
      <c r="B14" s="18" t="n"/>
      <c r="C14" s="18" t="n"/>
      <c r="D14" s="18" t="n"/>
      <c r="E14" s="18" t="n"/>
      <c r="F14" s="18" t="n"/>
      <c r="G14" s="9">
        <f>SUM(B14:F14)</f>
        <v/>
      </c>
    </row>
    <row r="15">
      <c r="A15" s="4" t="n"/>
      <c r="B15" s="18" t="n"/>
      <c r="C15" s="18" t="n"/>
      <c r="D15" s="18" t="n"/>
      <c r="E15" s="18" t="n"/>
      <c r="F15" s="18" t="n"/>
      <c r="G15" s="9">
        <f>SUM(B15:F15)</f>
        <v/>
      </c>
    </row>
    <row r="16">
      <c r="A16" s="4" t="n"/>
      <c r="B16" s="18" t="n"/>
      <c r="C16" s="18" t="n"/>
      <c r="D16" s="18" t="n"/>
      <c r="E16" s="18" t="n"/>
      <c r="F16" s="18" t="n"/>
      <c r="G16" s="9">
        <f>SUM(B16:F16)</f>
        <v/>
      </c>
    </row>
    <row r="17">
      <c r="A17" s="4" t="n"/>
      <c r="B17" s="18" t="n"/>
      <c r="C17" s="18" t="n"/>
      <c r="D17" s="18" t="n"/>
      <c r="E17" s="18" t="n"/>
      <c r="F17" s="18" t="n"/>
      <c r="G17" s="9">
        <f>SUM(B17:F17)</f>
        <v/>
      </c>
    </row>
    <row r="18">
      <c r="A18" s="13" t="inlineStr">
        <is>
          <t>Total</t>
        </is>
      </c>
      <c r="B18" s="14">
        <f>SUM(B6:B17)</f>
        <v/>
      </c>
      <c r="C18" s="14">
        <f>SUM(C6:C17)</f>
        <v/>
      </c>
      <c r="D18" s="14">
        <f>SUM(D6:D17)</f>
        <v/>
      </c>
      <c r="E18" s="14">
        <f>SUM(E6:E17)</f>
        <v/>
      </c>
      <c r="F18" s="14">
        <f>SUM(F6:F17)</f>
        <v/>
      </c>
      <c r="G18" s="14">
        <f>SUM(G6:G17)</f>
        <v/>
      </c>
    </row>
    <row r="19">
      <c r="A19" t="inlineStr">
        <is>
          <t>% of total</t>
        </is>
      </c>
      <c r="B19" s="10">
        <f>IFERROR(B18/$G$18,"")</f>
        <v/>
      </c>
      <c r="C19" s="10">
        <f>IFERROR(C18/$G$18,"")</f>
        <v/>
      </c>
      <c r="D19" s="10">
        <f>IFERROR(D18/$G$18,"")</f>
        <v/>
      </c>
      <c r="E19" s="10">
        <f>IFERROR(E18/$G$18,"")</f>
        <v/>
      </c>
      <c r="F19" s="10">
        <f>IFERROR(F18/$G$18,"")</f>
        <v/>
      </c>
    </row>
    <row r="22">
      <c r="A22" s="6" t="inlineStr">
        <is>
          <t>Supplier</t>
        </is>
      </c>
      <c r="B22" s="6" t="inlineStr">
        <is>
          <t>Current</t>
        </is>
      </c>
      <c r="C22" s="6" t="inlineStr">
        <is>
          <t>1-30</t>
        </is>
      </c>
      <c r="D22" s="6" t="inlineStr">
        <is>
          <t>31-60</t>
        </is>
      </c>
      <c r="E22" s="6" t="inlineStr">
        <is>
          <t>61-90</t>
        </is>
      </c>
      <c r="F22" s="6" t="inlineStr">
        <is>
          <t>90+</t>
        </is>
      </c>
      <c r="G22" s="6" t="inlineStr">
        <is>
          <t>Total</t>
        </is>
      </c>
    </row>
    <row r="23">
      <c r="A23" s="4" t="inlineStr">
        <is>
          <t>Supplier A</t>
        </is>
      </c>
      <c r="B23" s="18" t="n">
        <v>96000</v>
      </c>
      <c r="C23" s="18" t="n">
        <v>21000</v>
      </c>
      <c r="D23" s="18" t="n">
        <v>3500</v>
      </c>
      <c r="E23" s="18" t="n">
        <v>0</v>
      </c>
      <c r="F23" s="18" t="n">
        <v>0</v>
      </c>
      <c r="G23" s="9">
        <f>SUM(B23:F23)</f>
        <v/>
      </c>
    </row>
    <row r="24">
      <c r="A24" s="4" t="inlineStr">
        <is>
          <t>Supplier B</t>
        </is>
      </c>
      <c r="B24" s="18" t="n">
        <v>71000</v>
      </c>
      <c r="C24" s="18" t="n">
        <v>14000</v>
      </c>
      <c r="D24" s="18" t="n">
        <v>2000</v>
      </c>
      <c r="E24" s="18" t="n">
        <v>0</v>
      </c>
      <c r="F24" s="18" t="n">
        <v>0</v>
      </c>
      <c r="G24" s="9">
        <f>SUM(B24:F24)</f>
        <v/>
      </c>
    </row>
    <row r="25">
      <c r="A25" s="4" t="inlineStr">
        <is>
          <t>Supplier C</t>
        </is>
      </c>
      <c r="B25" s="18" t="n">
        <v>44000</v>
      </c>
      <c r="C25" s="18" t="n">
        <v>9500</v>
      </c>
      <c r="D25" s="18" t="n">
        <v>4000</v>
      </c>
      <c r="E25" s="18" t="n">
        <v>1500</v>
      </c>
      <c r="F25" s="18" t="n">
        <v>0</v>
      </c>
      <c r="G25" s="9">
        <f>SUM(B25:F25)</f>
        <v/>
      </c>
    </row>
    <row r="26">
      <c r="A26" s="4" t="inlineStr">
        <is>
          <t>Supplier D</t>
        </is>
      </c>
      <c r="B26" s="18" t="n">
        <v>22000</v>
      </c>
      <c r="C26" s="18" t="n">
        <v>6000</v>
      </c>
      <c r="D26" s="18" t="n">
        <v>0</v>
      </c>
      <c r="E26" s="18" t="n">
        <v>0</v>
      </c>
      <c r="F26" s="18" t="n">
        <v>2500</v>
      </c>
      <c r="G26" s="9">
        <f>SUM(B26:F26)</f>
        <v/>
      </c>
    </row>
    <row r="27">
      <c r="A27" s="4" t="inlineStr">
        <is>
          <t>All other suppliers</t>
        </is>
      </c>
      <c r="B27" s="18" t="n">
        <v>17000</v>
      </c>
      <c r="C27" s="18" t="n">
        <v>4000</v>
      </c>
      <c r="D27" s="18" t="n">
        <v>0</v>
      </c>
      <c r="E27" s="18" t="n">
        <v>0</v>
      </c>
      <c r="F27" s="18" t="n">
        <v>0</v>
      </c>
      <c r="G27" s="9">
        <f>SUM(B27:F27)</f>
        <v/>
      </c>
    </row>
    <row r="28">
      <c r="A28" s="4" t="n"/>
      <c r="B28" s="18" t="n"/>
      <c r="C28" s="18" t="n"/>
      <c r="D28" s="18" t="n"/>
      <c r="E28" s="18" t="n"/>
      <c r="F28" s="18" t="n"/>
      <c r="G28" s="9">
        <f>SUM(B28:F28)</f>
        <v/>
      </c>
    </row>
    <row r="29">
      <c r="A29" s="4" t="n"/>
      <c r="B29" s="18" t="n"/>
      <c r="C29" s="18" t="n"/>
      <c r="D29" s="18" t="n"/>
      <c r="E29" s="18" t="n"/>
      <c r="F29" s="18" t="n"/>
      <c r="G29" s="9">
        <f>SUM(B29:F29)</f>
        <v/>
      </c>
    </row>
    <row r="30">
      <c r="A30" s="4" t="n"/>
      <c r="B30" s="18" t="n"/>
      <c r="C30" s="18" t="n"/>
      <c r="D30" s="18" t="n"/>
      <c r="E30" s="18" t="n"/>
      <c r="F30" s="18" t="n"/>
      <c r="G30" s="9">
        <f>SUM(B30:F30)</f>
        <v/>
      </c>
    </row>
    <row r="31">
      <c r="A31" s="4" t="n"/>
      <c r="B31" s="18" t="n"/>
      <c r="C31" s="18" t="n"/>
      <c r="D31" s="18" t="n"/>
      <c r="E31" s="18" t="n"/>
      <c r="F31" s="18" t="n"/>
      <c r="G31" s="9">
        <f>SUM(B31:F31)</f>
        <v/>
      </c>
    </row>
    <row r="32">
      <c r="A32" s="4" t="n"/>
      <c r="B32" s="18" t="n"/>
      <c r="C32" s="18" t="n"/>
      <c r="D32" s="18" t="n"/>
      <c r="E32" s="18" t="n"/>
      <c r="F32" s="18" t="n"/>
      <c r="G32" s="9">
        <f>SUM(B32:F32)</f>
        <v/>
      </c>
    </row>
    <row r="33">
      <c r="A33" s="4" t="n"/>
      <c r="B33" s="18" t="n"/>
      <c r="C33" s="18" t="n"/>
      <c r="D33" s="18" t="n"/>
      <c r="E33" s="18" t="n"/>
      <c r="F33" s="18" t="n"/>
      <c r="G33" s="9">
        <f>SUM(B33:F33)</f>
        <v/>
      </c>
    </row>
    <row r="34">
      <c r="A34" s="4" t="n"/>
      <c r="B34" s="18" t="n"/>
      <c r="C34" s="18" t="n"/>
      <c r="D34" s="18" t="n"/>
      <c r="E34" s="18" t="n"/>
      <c r="F34" s="18" t="n"/>
      <c r="G34" s="9">
        <f>SUM(B34:F34)</f>
        <v/>
      </c>
    </row>
    <row r="35">
      <c r="A35" s="13" t="inlineStr">
        <is>
          <t>Total</t>
        </is>
      </c>
      <c r="B35" s="14">
        <f>SUM(B23:B34)</f>
        <v/>
      </c>
      <c r="C35" s="14">
        <f>SUM(C23:C34)</f>
        <v/>
      </c>
      <c r="D35" s="14">
        <f>SUM(D23:D34)</f>
        <v/>
      </c>
      <c r="E35" s="14">
        <f>SUM(E23:E34)</f>
        <v/>
      </c>
      <c r="F35" s="14">
        <f>SUM(F23:F34)</f>
        <v/>
      </c>
      <c r="G35" s="14">
        <f>SUM(G23:G34)</f>
        <v/>
      </c>
    </row>
    <row r="36">
      <c r="A36" t="inlineStr">
        <is>
          <t>% of total</t>
        </is>
      </c>
      <c r="B36" s="10">
        <f>IFERROR(B35/$G$35,"")</f>
        <v/>
      </c>
      <c r="C36" s="10">
        <f>IFERROR(C35/$G$35,"")</f>
        <v/>
      </c>
      <c r="D36" s="10">
        <f>IFERROR(D35/$G$35,"")</f>
        <v/>
      </c>
      <c r="E36" s="10">
        <f>IFERROR(E35/$G$35,"")</f>
        <v/>
      </c>
      <c r="F36" s="10">
        <f>IFERROR(F35/$G$35,"")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1" t="inlineStr">
        <is>
          <t>Commentary</t>
        </is>
      </c>
    </row>
    <row r="2">
      <c r="A2" s="3" t="inlineStr">
        <is>
          <t>Lead with the answer, then up to three bullets per page. Explain variances over both $5,000 and 5% of budget; say what happens next and who owns it.</t>
        </is>
      </c>
    </row>
    <row r="3">
      <c r="A3" s="6" t="inlineStr">
        <is>
          <t>Page</t>
        </is>
      </c>
      <c r="B3" s="6" t="inlineStr">
        <is>
          <t>Commentary</t>
        </is>
      </c>
    </row>
    <row r="4">
      <c r="A4" t="inlineStr">
        <is>
          <t>Summary</t>
        </is>
      </c>
      <c r="B4" s="4" t="inlineStr">
        <is>
          <t>Revenue $671,000, 3.2% over budget, but net income $27,465 is $3,150 (10.3%) under budget: a lower gross margin and two new hires. Cash down $11,880 to $300,120. DSO 46.0 days on net 30 terms.</t>
        </is>
      </c>
    </row>
    <row r="5">
      <c r="A5" t="inlineStr">
        <is>
          <t>Income statement</t>
        </is>
      </c>
      <c r="B5" s="4" t="inlineStr">
        <is>
          <t>Gross margin 37.5% against 38.0% budgeted: the main carrier added a freight surcharge from October 1. Salaries and benefits $7,500 (5.7%) over budget after two warehouse hires in September, the only line over both thresholds. EBITDA $48,400, $4,200 under budget.</t>
        </is>
      </c>
    </row>
    <row r="6">
      <c r="A6" t="inlineStr">
        <is>
          <t>Balance sheet</t>
        </is>
      </c>
      <c r="B6" s="4" t="inlineStr">
        <is>
          <t>Accounts receivable up $31,000 to $982,000 on higher October sales; inventory up $13,000 to $655,000 ahead of the November peak. Term loan down $10,000 to $380,000.</t>
        </is>
      </c>
    </row>
    <row r="7">
      <c r="A7" t="inlineStr">
        <is>
          <t>Cash flows</t>
        </is>
      </c>
      <c r="B7" s="4" t="inlineStr">
        <is>
          <t>Net cash from operating activities $16,120: net income plus depreciation $36,965, less $44,000 more in receivables and inventory, plus $23,155 from payables, accruals and income tax not yet paid. Then $18,000 for a forklift and the $10,000 loan repayment.</t>
        </is>
      </c>
    </row>
    <row r="8">
      <c r="A8" t="inlineStr">
        <is>
          <t>AR &amp; AP aging</t>
        </is>
      </c>
      <c r="B8" s="4" t="inlineStr">
        <is>
          <t>AR 90+ days $27,500 (2.8% of receivables): Customers C, D and E. Customer E is $12,000 of it; collections to agree a payment plan before the November report.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78" customWidth="1" min="1" max="1"/>
    <col width="24" customWidth="1" min="2" max="2"/>
  </cols>
  <sheetData>
    <row r="1">
      <c r="A1" s="1" t="inlineStr">
        <is>
          <t>Checks</t>
        </is>
      </c>
    </row>
    <row r="2">
      <c r="A2" s="3" t="inlineStr">
        <is>
          <t>Every difference must be 0 before the report goes out.</t>
        </is>
      </c>
    </row>
    <row r="3">
      <c r="A3" s="6" t="inlineStr">
        <is>
          <t>Check</t>
        </is>
      </c>
      <c r="B3" s="6" t="inlineStr">
        <is>
          <t>Difference (must be 0)</t>
        </is>
      </c>
    </row>
    <row r="4">
      <c r="A4" t="inlineStr">
        <is>
          <t>Trial balance nets to zero (all rows)</t>
        </is>
      </c>
      <c r="B4" s="19">
        <f>ROUND(SUM(TB_Net),2)</f>
        <v/>
      </c>
    </row>
    <row r="5">
      <c r="A5" t="inlineStr">
        <is>
          <t>Unmapped account rows in TB</t>
        </is>
      </c>
      <c r="B5" s="19">
        <f>COUNTIFS(TB_Line,"UNMAPPED")</f>
        <v/>
      </c>
    </row>
    <row r="6">
      <c r="A6" t="inlineStr">
        <is>
          <t>Mapping rows marked FIX (statement not IS or BS, or sign not 1 or -1)</t>
        </is>
      </c>
      <c r="B6" s="19">
        <f>COUNTIFS(Map_Check,"FIX")</f>
        <v/>
      </c>
    </row>
    <row r="7">
      <c r="A7" t="inlineStr">
        <is>
          <t>Net income minus the TB's income statement accounts for the month</t>
        </is>
      </c>
      <c r="B7" s="19">
        <f>ROUND('Income statement'!B19+SUMIFS(TB_Net,TB_Stmt,"IS",TB_Date,"&gt;"&amp;LastMonthEnd,TB_Date,"&lt;="&amp;PeriodEnd),2)</f>
        <v/>
      </c>
    </row>
    <row r="8">
      <c r="A8" t="inlineStr">
        <is>
          <t>Balance sheet balances: total assets minus total liabilities and stockholders' equity</t>
        </is>
      </c>
      <c r="B8" s="19">
        <f>ROUND('Balance sheet'!B11-'Balance sheet'!B22,2)</f>
        <v/>
      </c>
    </row>
    <row r="9">
      <c r="A9" t="inlineStr">
        <is>
          <t>Net income minus the change in retained earnings before dividends</t>
        </is>
      </c>
      <c r="B9" s="19">
        <f>ROUND('Income statement'!B19-('Balance sheet'!B20-'Balance sheet'!C20-'Cash flows'!B22),2)</f>
        <v/>
      </c>
    </row>
    <row r="10">
      <c r="A10" t="inlineStr">
        <is>
          <t>Cash flows, month: ending cash minus balance sheet cash</t>
        </is>
      </c>
      <c r="B10" s="19">
        <f>'Cash flows'!B29</f>
        <v/>
      </c>
    </row>
    <row r="11">
      <c r="A11" t="inlineStr">
        <is>
          <t>Cash flows, fiscal year to date: ending cash minus balance sheet cash</t>
        </is>
      </c>
      <c r="B11" s="19">
        <f>'Cash flows'!C29</f>
        <v/>
      </c>
    </row>
    <row r="12">
      <c r="A12" t="inlineStr">
        <is>
          <t>AR aging total minus balance sheet accounts receivable</t>
        </is>
      </c>
      <c r="B12" s="19">
        <f>ROUND('AR &amp; AP aging'!G18-'Balance sheet'!B7,2)</f>
        <v/>
      </c>
    </row>
    <row r="13">
      <c r="A13" t="inlineStr">
        <is>
          <t>AP aging total minus balance sheet accounts payable</t>
        </is>
      </c>
      <c r="B13" s="19">
        <f>ROUND('AR &amp; AP aging'!G35-'Balance sheet'!B13,2)</f>
        <v/>
      </c>
    </row>
    <row r="15">
      <c r="A15" s="13" t="inlineStr">
        <is>
          <t>Result</t>
        </is>
      </c>
      <c r="B15" s="13">
        <f>IF(COUNTIFS(TB_Date,"&gt;"&amp;LastMonthEnd,TB_Date,"&lt;="&amp;PeriodEnd)=0,"No TB rows dated in this month",IF(COUNTIFS(B4:B13,"&lt;&gt;0")=0,"All checks pass","Fix before sending"))</f>
        <v/>
      </c>
    </row>
    <row r="17">
      <c r="A17" s="3" t="inlineStr">
        <is>
          <t>A difference in the retained earnings check usually means an entry posted straight to retained earnings: find it and agree it with your accountant.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1" customWidth="1" min="3" max="3"/>
    <col width="12" customWidth="1" min="4" max="4"/>
    <col width="12" customWidth="1" min="5" max="5"/>
    <col width="12" customWidth="1" min="6" max="6"/>
    <col width="28" customWidth="1" min="7" max="7"/>
    <col width="10" customWidth="1" min="8" max="8"/>
    <col width="12" customWidth="1" min="9" max="9"/>
  </cols>
  <sheetData>
    <row r="1">
      <c r="A1" s="6" t="inlineStr">
        <is>
          <t>Account code</t>
        </is>
      </c>
      <c r="B1" s="6" t="inlineStr">
        <is>
          <t>Account name</t>
        </is>
      </c>
      <c r="C1" s="6" t="inlineStr">
        <is>
          <t>Month end</t>
        </is>
      </c>
      <c r="D1" s="6" t="inlineStr">
        <is>
          <t>Debit</t>
        </is>
      </c>
      <c r="E1" s="6" t="inlineStr">
        <is>
          <t>Credit</t>
        </is>
      </c>
      <c r="F1" s="6" t="inlineStr">
        <is>
          <t>Net</t>
        </is>
      </c>
      <c r="G1" s="6" t="inlineStr">
        <is>
          <t>Report line</t>
        </is>
      </c>
      <c r="H1" s="6" t="inlineStr">
        <is>
          <t>Statement</t>
        </is>
      </c>
      <c r="I1" s="6" t="inlineStr">
        <is>
          <t>Signed net</t>
        </is>
      </c>
    </row>
    <row r="2">
      <c r="A2" s="4" t="n">
        <v>1000</v>
      </c>
      <c r="B2" s="4" t="inlineStr">
        <is>
          <t>Cash - operating account</t>
        </is>
      </c>
      <c r="C2" s="5" t="n">
        <v>45657</v>
      </c>
      <c r="D2" s="18" t="n">
        <v>509408</v>
      </c>
      <c r="E2" s="18" t="n">
        <v>0</v>
      </c>
      <c r="F2" s="9">
        <f>D2-E2</f>
        <v/>
      </c>
      <c r="G2">
        <f>IF(A2="","",IFERROR(INDEX(Map_Line,MATCH(A2,Map_Code,0)),"UNMAPPED"))</f>
        <v/>
      </c>
      <c r="H2">
        <f>IF(A2="","",IFERROR(INDEX(Map_Stmt,MATCH(A2,Map_Code,0)),"UNMAPPED"))</f>
        <v/>
      </c>
      <c r="I2" s="9">
        <f>IF(A2="",0,IFERROR(F2*INDEX(Map_Sign,MATCH(A2,Map_Code,0)),0))</f>
        <v/>
      </c>
    </row>
    <row r="3">
      <c r="A3" s="4" t="n">
        <v>1100</v>
      </c>
      <c r="B3" s="4" t="inlineStr">
        <is>
          <t>Accounts receivable - trade</t>
        </is>
      </c>
      <c r="C3" s="5" t="n">
        <v>45657</v>
      </c>
      <c r="D3" s="18" t="n">
        <v>735000</v>
      </c>
      <c r="E3" s="18" t="n">
        <v>0</v>
      </c>
      <c r="F3" s="9">
        <f>D3-E3</f>
        <v/>
      </c>
      <c r="G3">
        <f>IF(A3="","",IFERROR(INDEX(Map_Line,MATCH(A3,Map_Code,0)),"UNMAPPED"))</f>
        <v/>
      </c>
      <c r="H3">
        <f>IF(A3="","",IFERROR(INDEX(Map_Stmt,MATCH(A3,Map_Code,0)),"UNMAPPED"))</f>
        <v/>
      </c>
      <c r="I3" s="9">
        <f>IF(A3="",0,IFERROR(F3*INDEX(Map_Sign,MATCH(A3,Map_Code,0)),0))</f>
        <v/>
      </c>
    </row>
    <row r="4">
      <c r="A4" s="4" t="n">
        <v>1200</v>
      </c>
      <c r="B4" s="4" t="inlineStr">
        <is>
          <t>Inventory</t>
        </is>
      </c>
      <c r="C4" s="5" t="n">
        <v>45657</v>
      </c>
      <c r="D4" s="18" t="n">
        <v>590000</v>
      </c>
      <c r="E4" s="18" t="n">
        <v>0</v>
      </c>
      <c r="F4" s="9">
        <f>D4-E4</f>
        <v/>
      </c>
      <c r="G4">
        <f>IF(A4="","",IFERROR(INDEX(Map_Line,MATCH(A4,Map_Code,0)),"UNMAPPED"))</f>
        <v/>
      </c>
      <c r="H4">
        <f>IF(A4="","",IFERROR(INDEX(Map_Stmt,MATCH(A4,Map_Code,0)),"UNMAPPED"))</f>
        <v/>
      </c>
      <c r="I4" s="9">
        <f>IF(A4="",0,IFERROR(F4*INDEX(Map_Sign,MATCH(A4,Map_Code,0)),0))</f>
        <v/>
      </c>
    </row>
    <row r="5">
      <c r="A5" s="4" t="n">
        <v>1500</v>
      </c>
      <c r="B5" s="4" t="inlineStr">
        <is>
          <t>Property and equipment, at cost</t>
        </is>
      </c>
      <c r="C5" s="5" t="n">
        <v>45657</v>
      </c>
      <c r="D5" s="18" t="n">
        <v>1450000</v>
      </c>
      <c r="E5" s="18" t="n">
        <v>0</v>
      </c>
      <c r="F5" s="9">
        <f>D5-E5</f>
        <v/>
      </c>
      <c r="G5">
        <f>IF(A5="","",IFERROR(INDEX(Map_Line,MATCH(A5,Map_Code,0)),"UNMAPPED"))</f>
        <v/>
      </c>
      <c r="H5">
        <f>IF(A5="","",IFERROR(INDEX(Map_Stmt,MATCH(A5,Map_Code,0)),"UNMAPPED"))</f>
        <v/>
      </c>
      <c r="I5" s="9">
        <f>IF(A5="",0,IFERROR(F5*INDEX(Map_Sign,MATCH(A5,Map_Code,0)),0))</f>
        <v/>
      </c>
    </row>
    <row r="6">
      <c r="A6" s="4" t="n">
        <v>1590</v>
      </c>
      <c r="B6" s="4" t="inlineStr">
        <is>
          <t>Accumulated depreciation</t>
        </is>
      </c>
      <c r="C6" s="5" t="n">
        <v>45657</v>
      </c>
      <c r="D6" s="18" t="n">
        <v>0</v>
      </c>
      <c r="E6" s="18" t="n">
        <v>630000</v>
      </c>
      <c r="F6" s="9">
        <f>D6-E6</f>
        <v/>
      </c>
      <c r="G6">
        <f>IF(A6="","",IFERROR(INDEX(Map_Line,MATCH(A6,Map_Code,0)),"UNMAPPED"))</f>
        <v/>
      </c>
      <c r="H6">
        <f>IF(A6="","",IFERROR(INDEX(Map_Stmt,MATCH(A6,Map_Code,0)),"UNMAPPED"))</f>
        <v/>
      </c>
      <c r="I6" s="9">
        <f>IF(A6="",0,IFERROR(F6*INDEX(Map_Sign,MATCH(A6,Map_Code,0)),0))</f>
        <v/>
      </c>
    </row>
    <row r="7">
      <c r="A7" s="4" t="n">
        <v>2000</v>
      </c>
      <c r="B7" s="4" t="inlineStr">
        <is>
          <t>Accounts payable - trade</t>
        </is>
      </c>
      <c r="C7" s="5" t="n">
        <v>45657</v>
      </c>
      <c r="D7" s="18" t="n">
        <v>0</v>
      </c>
      <c r="E7" s="18" t="n">
        <v>262000</v>
      </c>
      <c r="F7" s="9">
        <f>D7-E7</f>
        <v/>
      </c>
      <c r="G7">
        <f>IF(A7="","",IFERROR(INDEX(Map_Line,MATCH(A7,Map_Code,0)),"UNMAPPED"))</f>
        <v/>
      </c>
      <c r="H7">
        <f>IF(A7="","",IFERROR(INDEX(Map_Stmt,MATCH(A7,Map_Code,0)),"UNMAPPED"))</f>
        <v/>
      </c>
      <c r="I7" s="9">
        <f>IF(A7="",0,IFERROR(F7*INDEX(Map_Sign,MATCH(A7,Map_Code,0)),0))</f>
        <v/>
      </c>
    </row>
    <row r="8">
      <c r="A8" s="4" t="n">
        <v>2100</v>
      </c>
      <c r="B8" s="4" t="inlineStr">
        <is>
          <t>Accrued liabilities</t>
        </is>
      </c>
      <c r="C8" s="5" t="n">
        <v>45657</v>
      </c>
      <c r="D8" s="18" t="n">
        <v>0</v>
      </c>
      <c r="E8" s="18" t="n">
        <v>48000</v>
      </c>
      <c r="F8" s="9">
        <f>D8-E8</f>
        <v/>
      </c>
      <c r="G8">
        <f>IF(A8="","",IFERROR(INDEX(Map_Line,MATCH(A8,Map_Code,0)),"UNMAPPED"))</f>
        <v/>
      </c>
      <c r="H8">
        <f>IF(A8="","",IFERROR(INDEX(Map_Stmt,MATCH(A8,Map_Code,0)),"UNMAPPED"))</f>
        <v/>
      </c>
      <c r="I8" s="9">
        <f>IF(A8="",0,IFERROR(F8*INDEX(Map_Sign,MATCH(A8,Map_Code,0)),0))</f>
        <v/>
      </c>
    </row>
    <row r="9">
      <c r="A9" s="4" t="n">
        <v>2200</v>
      </c>
      <c r="B9" s="4" t="inlineStr">
        <is>
          <t>Income taxes payable</t>
        </is>
      </c>
      <c r="C9" s="5" t="n">
        <v>45657</v>
      </c>
      <c r="D9" s="18" t="n">
        <v>0</v>
      </c>
      <c r="E9" s="18" t="n">
        <v>18000</v>
      </c>
      <c r="F9" s="9">
        <f>D9-E9</f>
        <v/>
      </c>
      <c r="G9">
        <f>IF(A9="","",IFERROR(INDEX(Map_Line,MATCH(A9,Map_Code,0)),"UNMAPPED"))</f>
        <v/>
      </c>
      <c r="H9">
        <f>IF(A9="","",IFERROR(INDEX(Map_Stmt,MATCH(A9,Map_Code,0)),"UNMAPPED"))</f>
        <v/>
      </c>
      <c r="I9" s="9">
        <f>IF(A9="",0,IFERROR(F9*INDEX(Map_Sign,MATCH(A9,Map_Code,0)),0))</f>
        <v/>
      </c>
    </row>
    <row r="10">
      <c r="A10" s="4" t="n">
        <v>2500</v>
      </c>
      <c r="B10" s="4" t="inlineStr">
        <is>
          <t>Term loan</t>
        </is>
      </c>
      <c r="C10" s="5" t="n">
        <v>45657</v>
      </c>
      <c r="D10" s="18" t="n">
        <v>0</v>
      </c>
      <c r="E10" s="18" t="n">
        <v>600000</v>
      </c>
      <c r="F10" s="9">
        <f>D10-E10</f>
        <v/>
      </c>
      <c r="G10">
        <f>IF(A10="","",IFERROR(INDEX(Map_Line,MATCH(A10,Map_Code,0)),"UNMAPPED"))</f>
        <v/>
      </c>
      <c r="H10">
        <f>IF(A10="","",IFERROR(INDEX(Map_Stmt,MATCH(A10,Map_Code,0)),"UNMAPPED"))</f>
        <v/>
      </c>
      <c r="I10" s="9">
        <f>IF(A10="",0,IFERROR(F10*INDEX(Map_Sign,MATCH(A10,Map_Code,0)),0))</f>
        <v/>
      </c>
    </row>
    <row r="11">
      <c r="A11" s="4" t="n">
        <v>3000</v>
      </c>
      <c r="B11" s="4" t="inlineStr">
        <is>
          <t>Common stock</t>
        </is>
      </c>
      <c r="C11" s="5" t="n">
        <v>45657</v>
      </c>
      <c r="D11" s="18" t="n">
        <v>0</v>
      </c>
      <c r="E11" s="18" t="n">
        <v>250000</v>
      </c>
      <c r="F11" s="9">
        <f>D11-E11</f>
        <v/>
      </c>
      <c r="G11">
        <f>IF(A11="","",IFERROR(INDEX(Map_Line,MATCH(A11,Map_Code,0)),"UNMAPPED"))</f>
        <v/>
      </c>
      <c r="H11">
        <f>IF(A11="","",IFERROR(INDEX(Map_Stmt,MATCH(A11,Map_Code,0)),"UNMAPPED"))</f>
        <v/>
      </c>
      <c r="I11" s="9">
        <f>IF(A11="",0,IFERROR(F11*INDEX(Map_Sign,MATCH(A11,Map_Code,0)),0))</f>
        <v/>
      </c>
    </row>
    <row r="12">
      <c r="A12" s="4" t="n">
        <v>3100</v>
      </c>
      <c r="B12" s="4" t="inlineStr">
        <is>
          <t>Retained earnings</t>
        </is>
      </c>
      <c r="C12" s="5" t="n">
        <v>45657</v>
      </c>
      <c r="D12" s="18" t="n">
        <v>0</v>
      </c>
      <c r="E12" s="18" t="n">
        <v>1476408</v>
      </c>
      <c r="F12" s="9">
        <f>D12-E12</f>
        <v/>
      </c>
      <c r="G12">
        <f>IF(A12="","",IFERROR(INDEX(Map_Line,MATCH(A12,Map_Code,0)),"UNMAPPED"))</f>
        <v/>
      </c>
      <c r="H12">
        <f>IF(A12="","",IFERROR(INDEX(Map_Stmt,MATCH(A12,Map_Code,0)),"UNMAPPED"))</f>
        <v/>
      </c>
      <c r="I12" s="9">
        <f>IF(A12="",0,IFERROR(F12*INDEX(Map_Sign,MATCH(A12,Map_Code,0)),0))</f>
        <v/>
      </c>
    </row>
    <row r="13">
      <c r="A13" s="4" t="n">
        <v>1000</v>
      </c>
      <c r="B13" s="4" t="inlineStr">
        <is>
          <t>Cash - operating account</t>
        </is>
      </c>
      <c r="C13" s="5" t="n">
        <v>45688</v>
      </c>
      <c r="D13" s="18" t="n">
        <v>0</v>
      </c>
      <c r="E13" s="18" t="n">
        <v>19000</v>
      </c>
      <c r="F13" s="9">
        <f>D13-E13</f>
        <v/>
      </c>
      <c r="G13">
        <f>IF(A13="","",IFERROR(INDEX(Map_Line,MATCH(A13,Map_Code,0)),"UNMAPPED"))</f>
        <v/>
      </c>
      <c r="H13">
        <f>IF(A13="","",IFERROR(INDEX(Map_Stmt,MATCH(A13,Map_Code,0)),"UNMAPPED"))</f>
        <v/>
      </c>
      <c r="I13" s="9">
        <f>IF(A13="",0,IFERROR(F13*INDEX(Map_Sign,MATCH(A13,Map_Code,0)),0))</f>
        <v/>
      </c>
    </row>
    <row r="14">
      <c r="A14" s="4" t="n">
        <v>1100</v>
      </c>
      <c r="B14" s="4" t="inlineStr">
        <is>
          <t>Accounts receivable - trade</t>
        </is>
      </c>
      <c r="C14" s="5" t="n">
        <v>45688</v>
      </c>
      <c r="D14" s="18" t="n">
        <v>13000</v>
      </c>
      <c r="E14" s="18" t="n">
        <v>0</v>
      </c>
      <c r="F14" s="9">
        <f>D14-E14</f>
        <v/>
      </c>
      <c r="G14">
        <f>IF(A14="","",IFERROR(INDEX(Map_Line,MATCH(A14,Map_Code,0)),"UNMAPPED"))</f>
        <v/>
      </c>
      <c r="H14">
        <f>IF(A14="","",IFERROR(INDEX(Map_Stmt,MATCH(A14,Map_Code,0)),"UNMAPPED"))</f>
        <v/>
      </c>
      <c r="I14" s="9">
        <f>IF(A14="",0,IFERROR(F14*INDEX(Map_Sign,MATCH(A14,Map_Code,0)),0))</f>
        <v/>
      </c>
    </row>
    <row r="15">
      <c r="A15" s="4" t="n">
        <v>1200</v>
      </c>
      <c r="B15" s="4" t="inlineStr">
        <is>
          <t>Inventory</t>
        </is>
      </c>
      <c r="C15" s="5" t="n">
        <v>45688</v>
      </c>
      <c r="D15" s="18" t="n">
        <v>6000</v>
      </c>
      <c r="E15" s="18" t="n">
        <v>0</v>
      </c>
      <c r="F15" s="9">
        <f>D15-E15</f>
        <v/>
      </c>
      <c r="G15">
        <f>IF(A15="","",IFERROR(INDEX(Map_Line,MATCH(A15,Map_Code,0)),"UNMAPPED"))</f>
        <v/>
      </c>
      <c r="H15">
        <f>IF(A15="","",IFERROR(INDEX(Map_Stmt,MATCH(A15,Map_Code,0)),"UNMAPPED"))</f>
        <v/>
      </c>
      <c r="I15" s="9">
        <f>IF(A15="",0,IFERROR(F15*INDEX(Map_Sign,MATCH(A15,Map_Code,0)),0))</f>
        <v/>
      </c>
    </row>
    <row r="16">
      <c r="A16" s="4" t="n">
        <v>1500</v>
      </c>
      <c r="B16" s="4" t="inlineStr">
        <is>
          <t>Property and equipment, at cost</t>
        </is>
      </c>
      <c r="C16" s="5" t="n">
        <v>45688</v>
      </c>
      <c r="D16" s="18" t="n">
        <v>12000</v>
      </c>
      <c r="E16" s="18" t="n">
        <v>0</v>
      </c>
      <c r="F16" s="9">
        <f>D16-E16</f>
        <v/>
      </c>
      <c r="G16">
        <f>IF(A16="","",IFERROR(INDEX(Map_Line,MATCH(A16,Map_Code,0)),"UNMAPPED"))</f>
        <v/>
      </c>
      <c r="H16">
        <f>IF(A16="","",IFERROR(INDEX(Map_Stmt,MATCH(A16,Map_Code,0)),"UNMAPPED"))</f>
        <v/>
      </c>
      <c r="I16" s="9">
        <f>IF(A16="",0,IFERROR(F16*INDEX(Map_Sign,MATCH(A16,Map_Code,0)),0))</f>
        <v/>
      </c>
    </row>
    <row r="17">
      <c r="A17" s="4" t="n">
        <v>1590</v>
      </c>
      <c r="B17" s="4" t="inlineStr">
        <is>
          <t>Accumulated depreciation</t>
        </is>
      </c>
      <c r="C17" s="5" t="n">
        <v>45688</v>
      </c>
      <c r="D17" s="18" t="n">
        <v>0</v>
      </c>
      <c r="E17" s="18" t="n">
        <v>9000</v>
      </c>
      <c r="F17" s="9">
        <f>D17-E17</f>
        <v/>
      </c>
      <c r="G17">
        <f>IF(A17="","",IFERROR(INDEX(Map_Line,MATCH(A17,Map_Code,0)),"UNMAPPED"))</f>
        <v/>
      </c>
      <c r="H17">
        <f>IF(A17="","",IFERROR(INDEX(Map_Stmt,MATCH(A17,Map_Code,0)),"UNMAPPED"))</f>
        <v/>
      </c>
      <c r="I17" s="9">
        <f>IF(A17="",0,IFERROR(F17*INDEX(Map_Sign,MATCH(A17,Map_Code,0)),0))</f>
        <v/>
      </c>
    </row>
    <row r="18">
      <c r="A18" s="4" t="n">
        <v>2000</v>
      </c>
      <c r="B18" s="4" t="inlineStr">
        <is>
          <t>Accounts payable - trade</t>
        </is>
      </c>
      <c r="C18" s="5" t="n">
        <v>45688</v>
      </c>
      <c r="D18" s="18" t="n">
        <v>0</v>
      </c>
      <c r="E18" s="18" t="n">
        <v>4000</v>
      </c>
      <c r="F18" s="9">
        <f>D18-E18</f>
        <v/>
      </c>
      <c r="G18">
        <f>IF(A18="","",IFERROR(INDEX(Map_Line,MATCH(A18,Map_Code,0)),"UNMAPPED"))</f>
        <v/>
      </c>
      <c r="H18">
        <f>IF(A18="","",IFERROR(INDEX(Map_Stmt,MATCH(A18,Map_Code,0)),"UNMAPPED"))</f>
        <v/>
      </c>
      <c r="I18" s="9">
        <f>IF(A18="",0,IFERROR(F18*INDEX(Map_Sign,MATCH(A18,Map_Code,0)),0))</f>
        <v/>
      </c>
    </row>
    <row r="19">
      <c r="A19" s="4" t="n">
        <v>2100</v>
      </c>
      <c r="B19" s="4" t="inlineStr">
        <is>
          <t>Accrued liabilities</t>
        </is>
      </c>
      <c r="C19" s="5" t="n">
        <v>45688</v>
      </c>
      <c r="D19" s="18" t="n">
        <v>0</v>
      </c>
      <c r="E19" s="18" t="n">
        <v>1500</v>
      </c>
      <c r="F19" s="9">
        <f>D19-E19</f>
        <v/>
      </c>
      <c r="G19">
        <f>IF(A19="","",IFERROR(INDEX(Map_Line,MATCH(A19,Map_Code,0)),"UNMAPPED"))</f>
        <v/>
      </c>
      <c r="H19">
        <f>IF(A19="","",IFERROR(INDEX(Map_Stmt,MATCH(A19,Map_Code,0)),"UNMAPPED"))</f>
        <v/>
      </c>
      <c r="I19" s="9">
        <f>IF(A19="",0,IFERROR(F19*INDEX(Map_Sign,MATCH(A19,Map_Code,0)),0))</f>
        <v/>
      </c>
    </row>
    <row r="20">
      <c r="A20" s="4" t="n">
        <v>2200</v>
      </c>
      <c r="B20" s="4" t="inlineStr">
        <is>
          <t>Income taxes payable</t>
        </is>
      </c>
      <c r="C20" s="5" t="n">
        <v>45688</v>
      </c>
      <c r="D20" s="18" t="n">
        <v>0</v>
      </c>
      <c r="E20" s="18" t="n">
        <v>1875</v>
      </c>
      <c r="F20" s="9">
        <f>D20-E20</f>
        <v/>
      </c>
      <c r="G20">
        <f>IF(A20="","",IFERROR(INDEX(Map_Line,MATCH(A20,Map_Code,0)),"UNMAPPED"))</f>
        <v/>
      </c>
      <c r="H20">
        <f>IF(A20="","",IFERROR(INDEX(Map_Stmt,MATCH(A20,Map_Code,0)),"UNMAPPED"))</f>
        <v/>
      </c>
      <c r="I20" s="9">
        <f>IF(A20="",0,IFERROR(F20*INDEX(Map_Sign,MATCH(A20,Map_Code,0)),0))</f>
        <v/>
      </c>
    </row>
    <row r="21">
      <c r="A21" s="4" t="n">
        <v>2500</v>
      </c>
      <c r="B21" s="4" t="inlineStr">
        <is>
          <t>Term loan</t>
        </is>
      </c>
      <c r="C21" s="5" t="n">
        <v>45688</v>
      </c>
      <c r="D21" s="18" t="n">
        <v>10000</v>
      </c>
      <c r="E21" s="18" t="n">
        <v>0</v>
      </c>
      <c r="F21" s="9">
        <f>D21-E21</f>
        <v/>
      </c>
      <c r="G21">
        <f>IF(A21="","",IFERROR(INDEX(Map_Line,MATCH(A21,Map_Code,0)),"UNMAPPED"))</f>
        <v/>
      </c>
      <c r="H21">
        <f>IF(A21="","",IFERROR(INDEX(Map_Stmt,MATCH(A21,Map_Code,0)),"UNMAPPED"))</f>
        <v/>
      </c>
      <c r="I21" s="9">
        <f>IF(A21="",0,IFERROR(F21*INDEX(Map_Sign,MATCH(A21,Map_Code,0)),0))</f>
        <v/>
      </c>
    </row>
    <row r="22">
      <c r="A22" s="4" t="n">
        <v>4000</v>
      </c>
      <c r="B22" s="4" t="inlineStr">
        <is>
          <t>Product sales</t>
        </is>
      </c>
      <c r="C22" s="5" t="n">
        <v>45688</v>
      </c>
      <c r="D22" s="18" t="n">
        <v>0</v>
      </c>
      <c r="E22" s="18" t="n">
        <v>522200</v>
      </c>
      <c r="F22" s="9">
        <f>D22-E22</f>
        <v/>
      </c>
      <c r="G22">
        <f>IF(A22="","",IFERROR(INDEX(Map_Line,MATCH(A22,Map_Code,0)),"UNMAPPED"))</f>
        <v/>
      </c>
      <c r="H22">
        <f>IF(A22="","",IFERROR(INDEX(Map_Stmt,MATCH(A22,Map_Code,0)),"UNMAPPED"))</f>
        <v/>
      </c>
      <c r="I22" s="9">
        <f>IF(A22="",0,IFERROR(F22*INDEX(Map_Sign,MATCH(A22,Map_Code,0)),0))</f>
        <v/>
      </c>
    </row>
    <row r="23">
      <c r="A23" s="4" t="n">
        <v>4100</v>
      </c>
      <c r="B23" s="4" t="inlineStr">
        <is>
          <t>Sales returns and allowances</t>
        </is>
      </c>
      <c r="C23" s="5" t="n">
        <v>45688</v>
      </c>
      <c r="D23" s="18" t="n">
        <v>10200</v>
      </c>
      <c r="E23" s="18" t="n">
        <v>0</v>
      </c>
      <c r="F23" s="9">
        <f>D23-E23</f>
        <v/>
      </c>
      <c r="G23">
        <f>IF(A23="","",IFERROR(INDEX(Map_Line,MATCH(A23,Map_Code,0)),"UNMAPPED"))</f>
        <v/>
      </c>
      <c r="H23">
        <f>IF(A23="","",IFERROR(INDEX(Map_Stmt,MATCH(A23,Map_Code,0)),"UNMAPPED"))</f>
        <v/>
      </c>
      <c r="I23" s="9">
        <f>IF(A23="",0,IFERROR(F23*INDEX(Map_Sign,MATCH(A23,Map_Code,0)),0))</f>
        <v/>
      </c>
    </row>
    <row r="24">
      <c r="A24" s="4" t="n">
        <v>5000</v>
      </c>
      <c r="B24" s="4" t="inlineStr">
        <is>
          <t>Cost of goods sold</t>
        </is>
      </c>
      <c r="C24" s="5" t="n">
        <v>45688</v>
      </c>
      <c r="D24" s="18" t="n">
        <v>317400</v>
      </c>
      <c r="E24" s="18" t="n">
        <v>0</v>
      </c>
      <c r="F24" s="9">
        <f>D24-E24</f>
        <v/>
      </c>
      <c r="G24">
        <f>IF(A24="","",IFERROR(INDEX(Map_Line,MATCH(A24,Map_Code,0)),"UNMAPPED"))</f>
        <v/>
      </c>
      <c r="H24">
        <f>IF(A24="","",IFERROR(INDEX(Map_Stmt,MATCH(A24,Map_Code,0)),"UNMAPPED"))</f>
        <v/>
      </c>
      <c r="I24" s="9">
        <f>IF(A24="",0,IFERROR(F24*INDEX(Map_Sign,MATCH(A24,Map_Code,0)),0))</f>
        <v/>
      </c>
    </row>
    <row r="25">
      <c r="A25" s="4" t="n">
        <v>6000</v>
      </c>
      <c r="B25" s="4" t="inlineStr">
        <is>
          <t>Salaries and wages</t>
        </is>
      </c>
      <c r="C25" s="5" t="n">
        <v>45688</v>
      </c>
      <c r="D25" s="18" t="n">
        <v>94400</v>
      </c>
      <c r="E25" s="18" t="n">
        <v>0</v>
      </c>
      <c r="F25" s="9">
        <f>D25-E25</f>
        <v/>
      </c>
      <c r="G25">
        <f>IF(A25="","",IFERROR(INDEX(Map_Line,MATCH(A25,Map_Code,0)),"UNMAPPED"))</f>
        <v/>
      </c>
      <c r="H25">
        <f>IF(A25="","",IFERROR(INDEX(Map_Stmt,MATCH(A25,Map_Code,0)),"UNMAPPED"))</f>
        <v/>
      </c>
      <c r="I25" s="9">
        <f>IF(A25="",0,IFERROR(F25*INDEX(Map_Sign,MATCH(A25,Map_Code,0)),0))</f>
        <v/>
      </c>
    </row>
    <row r="26">
      <c r="A26" s="4" t="n">
        <v>6050</v>
      </c>
      <c r="B26" s="4" t="inlineStr">
        <is>
          <t>Payroll taxes and benefits</t>
        </is>
      </c>
      <c r="C26" s="5" t="n">
        <v>45688</v>
      </c>
      <c r="D26" s="18" t="n">
        <v>23600</v>
      </c>
      <c r="E26" s="18" t="n">
        <v>0</v>
      </c>
      <c r="F26" s="9">
        <f>D26-E26</f>
        <v/>
      </c>
      <c r="G26">
        <f>IF(A26="","",IFERROR(INDEX(Map_Line,MATCH(A26,Map_Code,0)),"UNMAPPED"))</f>
        <v/>
      </c>
      <c r="H26">
        <f>IF(A26="","",IFERROR(INDEX(Map_Stmt,MATCH(A26,Map_Code,0)),"UNMAPPED"))</f>
        <v/>
      </c>
      <c r="I26" s="9">
        <f>IF(A26="",0,IFERROR(F26*INDEX(Map_Sign,MATCH(A26,Map_Code,0)),0))</f>
        <v/>
      </c>
    </row>
    <row r="27">
      <c r="A27" s="4" t="n">
        <v>6200</v>
      </c>
      <c r="B27" s="4" t="inlineStr">
        <is>
          <t>Rent and occupancy</t>
        </is>
      </c>
      <c r="C27" s="5" t="n">
        <v>45688</v>
      </c>
      <c r="D27" s="18" t="n">
        <v>20800</v>
      </c>
      <c r="E27" s="18" t="n">
        <v>0</v>
      </c>
      <c r="F27" s="9">
        <f>D27-E27</f>
        <v/>
      </c>
      <c r="G27">
        <f>IF(A27="","",IFERROR(INDEX(Map_Line,MATCH(A27,Map_Code,0)),"UNMAPPED"))</f>
        <v/>
      </c>
      <c r="H27">
        <f>IF(A27="","",IFERROR(INDEX(Map_Stmt,MATCH(A27,Map_Code,0)),"UNMAPPED"))</f>
        <v/>
      </c>
      <c r="I27" s="9">
        <f>IF(A27="",0,IFERROR(F27*INDEX(Map_Sign,MATCH(A27,Map_Code,0)),0))</f>
        <v/>
      </c>
    </row>
    <row r="28">
      <c r="A28" s="4" t="n">
        <v>6500</v>
      </c>
      <c r="B28" s="4" t="inlineStr">
        <is>
          <t>Other selling, general and administrative</t>
        </is>
      </c>
      <c r="C28" s="5" t="n">
        <v>45688</v>
      </c>
      <c r="D28" s="18" t="n">
        <v>35800</v>
      </c>
      <c r="E28" s="18" t="n">
        <v>0</v>
      </c>
      <c r="F28" s="9">
        <f>D28-E28</f>
        <v/>
      </c>
      <c r="G28">
        <f>IF(A28="","",IFERROR(INDEX(Map_Line,MATCH(A28,Map_Code,0)),"UNMAPPED"))</f>
        <v/>
      </c>
      <c r="H28">
        <f>IF(A28="","",IFERROR(INDEX(Map_Stmt,MATCH(A28,Map_Code,0)),"UNMAPPED"))</f>
        <v/>
      </c>
      <c r="I28" s="9">
        <f>IF(A28="",0,IFERROR(F28*INDEX(Map_Sign,MATCH(A28,Map_Code,0)),0))</f>
        <v/>
      </c>
    </row>
    <row r="29">
      <c r="A29" s="4" t="n">
        <v>6800</v>
      </c>
      <c r="B29" s="4" t="inlineStr">
        <is>
          <t>Depreciation</t>
        </is>
      </c>
      <c r="C29" s="5" t="n">
        <v>45688</v>
      </c>
      <c r="D29" s="18" t="n">
        <v>9000</v>
      </c>
      <c r="E29" s="18" t="n">
        <v>0</v>
      </c>
      <c r="F29" s="9">
        <f>D29-E29</f>
        <v/>
      </c>
      <c r="G29">
        <f>IF(A29="","",IFERROR(INDEX(Map_Line,MATCH(A29,Map_Code,0)),"UNMAPPED"))</f>
        <v/>
      </c>
      <c r="H29">
        <f>IF(A29="","",IFERROR(INDEX(Map_Stmt,MATCH(A29,Map_Code,0)),"UNMAPPED"))</f>
        <v/>
      </c>
      <c r="I29" s="9">
        <f>IF(A29="",0,IFERROR(F29*INDEX(Map_Sign,MATCH(A29,Map_Code,0)),0))</f>
        <v/>
      </c>
    </row>
    <row r="30">
      <c r="A30" s="4" t="n">
        <v>7000</v>
      </c>
      <c r="B30" s="4" t="inlineStr">
        <is>
          <t>Interest expense</t>
        </is>
      </c>
      <c r="C30" s="5" t="n">
        <v>45688</v>
      </c>
      <c r="D30" s="18" t="n">
        <v>3500</v>
      </c>
      <c r="E30" s="18" t="n">
        <v>0</v>
      </c>
      <c r="F30" s="9">
        <f>D30-E30</f>
        <v/>
      </c>
      <c r="G30">
        <f>IF(A30="","",IFERROR(INDEX(Map_Line,MATCH(A30,Map_Code,0)),"UNMAPPED"))</f>
        <v/>
      </c>
      <c r="H30">
        <f>IF(A30="","",IFERROR(INDEX(Map_Stmt,MATCH(A30,Map_Code,0)),"UNMAPPED"))</f>
        <v/>
      </c>
      <c r="I30" s="9">
        <f>IF(A30="",0,IFERROR(F30*INDEX(Map_Sign,MATCH(A30,Map_Code,0)),0))</f>
        <v/>
      </c>
    </row>
    <row r="31">
      <c r="A31" s="4" t="n">
        <v>8000</v>
      </c>
      <c r="B31" s="4" t="inlineStr">
        <is>
          <t>Income tax expense</t>
        </is>
      </c>
      <c r="C31" s="5" t="n">
        <v>45688</v>
      </c>
      <c r="D31" s="18" t="n">
        <v>1875</v>
      </c>
      <c r="E31" s="18" t="n">
        <v>0</v>
      </c>
      <c r="F31" s="9">
        <f>D31-E31</f>
        <v/>
      </c>
      <c r="G31">
        <f>IF(A31="","",IFERROR(INDEX(Map_Line,MATCH(A31,Map_Code,0)),"UNMAPPED"))</f>
        <v/>
      </c>
      <c r="H31">
        <f>IF(A31="","",IFERROR(INDEX(Map_Stmt,MATCH(A31,Map_Code,0)),"UNMAPPED"))</f>
        <v/>
      </c>
      <c r="I31" s="9">
        <f>IF(A31="",0,IFERROR(F31*INDEX(Map_Sign,MATCH(A31,Map_Code,0)),0))</f>
        <v/>
      </c>
    </row>
    <row r="32">
      <c r="A32" s="4" t="n">
        <v>1000</v>
      </c>
      <c r="B32" s="4" t="inlineStr">
        <is>
          <t>Cash - operating account</t>
        </is>
      </c>
      <c r="C32" s="5" t="n">
        <v>45716</v>
      </c>
      <c r="D32" s="18" t="n">
        <v>0</v>
      </c>
      <c r="E32" s="18" t="n">
        <v>1840</v>
      </c>
      <c r="F32" s="9">
        <f>D32-E32</f>
        <v/>
      </c>
      <c r="G32">
        <f>IF(A32="","",IFERROR(INDEX(Map_Line,MATCH(A32,Map_Code,0)),"UNMAPPED"))</f>
        <v/>
      </c>
      <c r="H32">
        <f>IF(A32="","",IFERROR(INDEX(Map_Stmt,MATCH(A32,Map_Code,0)),"UNMAPPED"))</f>
        <v/>
      </c>
      <c r="I32" s="9">
        <f>IF(A32="",0,IFERROR(F32*INDEX(Map_Sign,MATCH(A32,Map_Code,0)),0))</f>
        <v/>
      </c>
    </row>
    <row r="33">
      <c r="A33" s="4" t="n">
        <v>1100</v>
      </c>
      <c r="B33" s="4" t="inlineStr">
        <is>
          <t>Accounts receivable - trade</t>
        </is>
      </c>
      <c r="C33" s="5" t="n">
        <v>45716</v>
      </c>
      <c r="D33" s="18" t="n">
        <v>12000</v>
      </c>
      <c r="E33" s="18" t="n">
        <v>0</v>
      </c>
      <c r="F33" s="9">
        <f>D33-E33</f>
        <v/>
      </c>
      <c r="G33">
        <f>IF(A33="","",IFERROR(INDEX(Map_Line,MATCH(A33,Map_Code,0)),"UNMAPPED"))</f>
        <v/>
      </c>
      <c r="H33">
        <f>IF(A33="","",IFERROR(INDEX(Map_Stmt,MATCH(A33,Map_Code,0)),"UNMAPPED"))</f>
        <v/>
      </c>
      <c r="I33" s="9">
        <f>IF(A33="",0,IFERROR(F33*INDEX(Map_Sign,MATCH(A33,Map_Code,0)),0))</f>
        <v/>
      </c>
    </row>
    <row r="34">
      <c r="A34" s="4" t="n">
        <v>1200</v>
      </c>
      <c r="B34" s="4" t="inlineStr">
        <is>
          <t>Inventory</t>
        </is>
      </c>
      <c r="C34" s="5" t="n">
        <v>45716</v>
      </c>
      <c r="D34" s="18" t="n">
        <v>5000</v>
      </c>
      <c r="E34" s="18" t="n">
        <v>0</v>
      </c>
      <c r="F34" s="9">
        <f>D34-E34</f>
        <v/>
      </c>
      <c r="G34">
        <f>IF(A34="","",IFERROR(INDEX(Map_Line,MATCH(A34,Map_Code,0)),"UNMAPPED"))</f>
        <v/>
      </c>
      <c r="H34">
        <f>IF(A34="","",IFERROR(INDEX(Map_Stmt,MATCH(A34,Map_Code,0)),"UNMAPPED"))</f>
        <v/>
      </c>
      <c r="I34" s="9">
        <f>IF(A34="",0,IFERROR(F34*INDEX(Map_Sign,MATCH(A34,Map_Code,0)),0))</f>
        <v/>
      </c>
    </row>
    <row r="35">
      <c r="A35" s="4" t="n">
        <v>1590</v>
      </c>
      <c r="B35" s="4" t="inlineStr">
        <is>
          <t>Accumulated depreciation</t>
        </is>
      </c>
      <c r="C35" s="5" t="n">
        <v>45716</v>
      </c>
      <c r="D35" s="18" t="n">
        <v>0</v>
      </c>
      <c r="E35" s="18" t="n">
        <v>9000</v>
      </c>
      <c r="F35" s="9">
        <f>D35-E35</f>
        <v/>
      </c>
      <c r="G35">
        <f>IF(A35="","",IFERROR(INDEX(Map_Line,MATCH(A35,Map_Code,0)),"UNMAPPED"))</f>
        <v/>
      </c>
      <c r="H35">
        <f>IF(A35="","",IFERROR(INDEX(Map_Stmt,MATCH(A35,Map_Code,0)),"UNMAPPED"))</f>
        <v/>
      </c>
      <c r="I35" s="9">
        <f>IF(A35="",0,IFERROR(F35*INDEX(Map_Sign,MATCH(A35,Map_Code,0)),0))</f>
        <v/>
      </c>
    </row>
    <row r="36">
      <c r="A36" s="4" t="n">
        <v>2000</v>
      </c>
      <c r="B36" s="4" t="inlineStr">
        <is>
          <t>Accounts payable - trade</t>
        </is>
      </c>
      <c r="C36" s="5" t="n">
        <v>45716</v>
      </c>
      <c r="D36" s="18" t="n">
        <v>0</v>
      </c>
      <c r="E36" s="18" t="n">
        <v>4500</v>
      </c>
      <c r="F36" s="9">
        <f>D36-E36</f>
        <v/>
      </c>
      <c r="G36">
        <f>IF(A36="","",IFERROR(INDEX(Map_Line,MATCH(A36,Map_Code,0)),"UNMAPPED"))</f>
        <v/>
      </c>
      <c r="H36">
        <f>IF(A36="","",IFERROR(INDEX(Map_Stmt,MATCH(A36,Map_Code,0)),"UNMAPPED"))</f>
        <v/>
      </c>
      <c r="I36" s="9">
        <f>IF(A36="",0,IFERROR(F36*INDEX(Map_Sign,MATCH(A36,Map_Code,0)),0))</f>
        <v/>
      </c>
    </row>
    <row r="37">
      <c r="A37" s="4" t="n">
        <v>2100</v>
      </c>
      <c r="B37" s="4" t="inlineStr">
        <is>
          <t>Accrued liabilities</t>
        </is>
      </c>
      <c r="C37" s="5" t="n">
        <v>45716</v>
      </c>
      <c r="D37" s="18" t="n">
        <v>0</v>
      </c>
      <c r="E37" s="18" t="n">
        <v>1500</v>
      </c>
      <c r="F37" s="9">
        <f>D37-E37</f>
        <v/>
      </c>
      <c r="G37">
        <f>IF(A37="","",IFERROR(INDEX(Map_Line,MATCH(A37,Map_Code,0)),"UNMAPPED"))</f>
        <v/>
      </c>
      <c r="H37">
        <f>IF(A37="","",IFERROR(INDEX(Map_Stmt,MATCH(A37,Map_Code,0)),"UNMAPPED"))</f>
        <v/>
      </c>
      <c r="I37" s="9">
        <f>IF(A37="",0,IFERROR(F37*INDEX(Map_Sign,MATCH(A37,Map_Code,0)),0))</f>
        <v/>
      </c>
    </row>
    <row r="38">
      <c r="A38" s="4" t="n">
        <v>2200</v>
      </c>
      <c r="B38" s="4" t="inlineStr">
        <is>
          <t>Income taxes payable</t>
        </is>
      </c>
      <c r="C38" s="5" t="n">
        <v>45716</v>
      </c>
      <c r="D38" s="18" t="n">
        <v>0</v>
      </c>
      <c r="E38" s="18" t="n">
        <v>2540</v>
      </c>
      <c r="F38" s="9">
        <f>D38-E38</f>
        <v/>
      </c>
      <c r="G38">
        <f>IF(A38="","",IFERROR(INDEX(Map_Line,MATCH(A38,Map_Code,0)),"UNMAPPED"))</f>
        <v/>
      </c>
      <c r="H38">
        <f>IF(A38="","",IFERROR(INDEX(Map_Stmt,MATCH(A38,Map_Code,0)),"UNMAPPED"))</f>
        <v/>
      </c>
      <c r="I38" s="9">
        <f>IF(A38="",0,IFERROR(F38*INDEX(Map_Sign,MATCH(A38,Map_Code,0)),0))</f>
        <v/>
      </c>
    </row>
    <row r="39">
      <c r="A39" s="4" t="n">
        <v>2500</v>
      </c>
      <c r="B39" s="4" t="inlineStr">
        <is>
          <t>Term loan</t>
        </is>
      </c>
      <c r="C39" s="5" t="n">
        <v>45716</v>
      </c>
      <c r="D39" s="18" t="n">
        <v>10000</v>
      </c>
      <c r="E39" s="18" t="n">
        <v>0</v>
      </c>
      <c r="F39" s="9">
        <f>D39-E39</f>
        <v/>
      </c>
      <c r="G39">
        <f>IF(A39="","",IFERROR(INDEX(Map_Line,MATCH(A39,Map_Code,0)),"UNMAPPED"))</f>
        <v/>
      </c>
      <c r="H39">
        <f>IF(A39="","",IFERROR(INDEX(Map_Stmt,MATCH(A39,Map_Code,0)),"UNMAPPED"))</f>
        <v/>
      </c>
      <c r="I39" s="9">
        <f>IF(A39="",0,IFERROR(F39*INDEX(Map_Sign,MATCH(A39,Map_Code,0)),0))</f>
        <v/>
      </c>
    </row>
    <row r="40">
      <c r="A40" s="4" t="n">
        <v>4000</v>
      </c>
      <c r="B40" s="4" t="inlineStr">
        <is>
          <t>Product sales</t>
        </is>
      </c>
      <c r="C40" s="5" t="n">
        <v>45716</v>
      </c>
      <c r="D40" s="18" t="n">
        <v>0</v>
      </c>
      <c r="E40" s="18" t="n">
        <v>528400</v>
      </c>
      <c r="F40" s="9">
        <f>D40-E40</f>
        <v/>
      </c>
      <c r="G40">
        <f>IF(A40="","",IFERROR(INDEX(Map_Line,MATCH(A40,Map_Code,0)),"UNMAPPED"))</f>
        <v/>
      </c>
      <c r="H40">
        <f>IF(A40="","",IFERROR(INDEX(Map_Stmt,MATCH(A40,Map_Code,0)),"UNMAPPED"))</f>
        <v/>
      </c>
      <c r="I40" s="9">
        <f>IF(A40="",0,IFERROR(F40*INDEX(Map_Sign,MATCH(A40,Map_Code,0)),0))</f>
        <v/>
      </c>
    </row>
    <row r="41">
      <c r="A41" s="4" t="n">
        <v>4100</v>
      </c>
      <c r="B41" s="4" t="inlineStr">
        <is>
          <t>Sales returns and allowances</t>
        </is>
      </c>
      <c r="C41" s="5" t="n">
        <v>45716</v>
      </c>
      <c r="D41" s="18" t="n">
        <v>10400</v>
      </c>
      <c r="E41" s="18" t="n">
        <v>0</v>
      </c>
      <c r="F41" s="9">
        <f>D41-E41</f>
        <v/>
      </c>
      <c r="G41">
        <f>IF(A41="","",IFERROR(INDEX(Map_Line,MATCH(A41,Map_Code,0)),"UNMAPPED"))</f>
        <v/>
      </c>
      <c r="H41">
        <f>IF(A41="","",IFERROR(INDEX(Map_Stmt,MATCH(A41,Map_Code,0)),"UNMAPPED"))</f>
        <v/>
      </c>
      <c r="I41" s="9">
        <f>IF(A41="",0,IFERROR(F41*INDEX(Map_Sign,MATCH(A41,Map_Code,0)),0))</f>
        <v/>
      </c>
    </row>
    <row r="42">
      <c r="A42" s="4" t="n">
        <v>5000</v>
      </c>
      <c r="B42" s="4" t="inlineStr">
        <is>
          <t>Cost of goods sold</t>
        </is>
      </c>
      <c r="C42" s="5" t="n">
        <v>45716</v>
      </c>
      <c r="D42" s="18" t="n">
        <v>321200</v>
      </c>
      <c r="E42" s="18" t="n">
        <v>0</v>
      </c>
      <c r="F42" s="9">
        <f>D42-E42</f>
        <v/>
      </c>
      <c r="G42">
        <f>IF(A42="","",IFERROR(INDEX(Map_Line,MATCH(A42,Map_Code,0)),"UNMAPPED"))</f>
        <v/>
      </c>
      <c r="H42">
        <f>IF(A42="","",IFERROR(INDEX(Map_Stmt,MATCH(A42,Map_Code,0)),"UNMAPPED"))</f>
        <v/>
      </c>
      <c r="I42" s="9">
        <f>IF(A42="",0,IFERROR(F42*INDEX(Map_Sign,MATCH(A42,Map_Code,0)),0))</f>
        <v/>
      </c>
    </row>
    <row r="43">
      <c r="A43" s="4" t="n">
        <v>6000</v>
      </c>
      <c r="B43" s="4" t="inlineStr">
        <is>
          <t>Salaries and wages</t>
        </is>
      </c>
      <c r="C43" s="5" t="n">
        <v>45716</v>
      </c>
      <c r="D43" s="18" t="n">
        <v>94400</v>
      </c>
      <c r="E43" s="18" t="n">
        <v>0</v>
      </c>
      <c r="F43" s="9">
        <f>D43-E43</f>
        <v/>
      </c>
      <c r="G43">
        <f>IF(A43="","",IFERROR(INDEX(Map_Line,MATCH(A43,Map_Code,0)),"UNMAPPED"))</f>
        <v/>
      </c>
      <c r="H43">
        <f>IF(A43="","",IFERROR(INDEX(Map_Stmt,MATCH(A43,Map_Code,0)),"UNMAPPED"))</f>
        <v/>
      </c>
      <c r="I43" s="9">
        <f>IF(A43="",0,IFERROR(F43*INDEX(Map_Sign,MATCH(A43,Map_Code,0)),0))</f>
        <v/>
      </c>
    </row>
    <row r="44">
      <c r="A44" s="4" t="n">
        <v>6050</v>
      </c>
      <c r="B44" s="4" t="inlineStr">
        <is>
          <t>Payroll taxes and benefits</t>
        </is>
      </c>
      <c r="C44" s="5" t="n">
        <v>45716</v>
      </c>
      <c r="D44" s="18" t="n">
        <v>23600</v>
      </c>
      <c r="E44" s="18" t="n">
        <v>0</v>
      </c>
      <c r="F44" s="9">
        <f>D44-E44</f>
        <v/>
      </c>
      <c r="G44">
        <f>IF(A44="","",IFERROR(INDEX(Map_Line,MATCH(A44,Map_Code,0)),"UNMAPPED"))</f>
        <v/>
      </c>
      <c r="H44">
        <f>IF(A44="","",IFERROR(INDEX(Map_Stmt,MATCH(A44,Map_Code,0)),"UNMAPPED"))</f>
        <v/>
      </c>
      <c r="I44" s="9">
        <f>IF(A44="",0,IFERROR(F44*INDEX(Map_Sign,MATCH(A44,Map_Code,0)),0))</f>
        <v/>
      </c>
    </row>
    <row r="45">
      <c r="A45" s="4" t="n">
        <v>6200</v>
      </c>
      <c r="B45" s="4" t="inlineStr">
        <is>
          <t>Rent and occupancy</t>
        </is>
      </c>
      <c r="C45" s="5" t="n">
        <v>45716</v>
      </c>
      <c r="D45" s="18" t="n">
        <v>20800</v>
      </c>
      <c r="E45" s="18" t="n">
        <v>0</v>
      </c>
      <c r="F45" s="9">
        <f>D45-E45</f>
        <v/>
      </c>
      <c r="G45">
        <f>IF(A45="","",IFERROR(INDEX(Map_Line,MATCH(A45,Map_Code,0)),"UNMAPPED"))</f>
        <v/>
      </c>
      <c r="H45">
        <f>IF(A45="","",IFERROR(INDEX(Map_Stmt,MATCH(A45,Map_Code,0)),"UNMAPPED"))</f>
        <v/>
      </c>
      <c r="I45" s="9">
        <f>IF(A45="",0,IFERROR(F45*INDEX(Map_Sign,MATCH(A45,Map_Code,0)),0))</f>
        <v/>
      </c>
    </row>
    <row r="46">
      <c r="A46" s="4" t="n">
        <v>6500</v>
      </c>
      <c r="B46" s="4" t="inlineStr">
        <is>
          <t>Other selling, general and administrative</t>
        </is>
      </c>
      <c r="C46" s="5" t="n">
        <v>45716</v>
      </c>
      <c r="D46" s="18" t="n">
        <v>35400</v>
      </c>
      <c r="E46" s="18" t="n">
        <v>0</v>
      </c>
      <c r="F46" s="9">
        <f>D46-E46</f>
        <v/>
      </c>
      <c r="G46">
        <f>IF(A46="","",IFERROR(INDEX(Map_Line,MATCH(A46,Map_Code,0)),"UNMAPPED"))</f>
        <v/>
      </c>
      <c r="H46">
        <f>IF(A46="","",IFERROR(INDEX(Map_Stmt,MATCH(A46,Map_Code,0)),"UNMAPPED"))</f>
        <v/>
      </c>
      <c r="I46" s="9">
        <f>IF(A46="",0,IFERROR(F46*INDEX(Map_Sign,MATCH(A46,Map_Code,0)),0))</f>
        <v/>
      </c>
    </row>
    <row r="47">
      <c r="A47" s="4" t="n">
        <v>6800</v>
      </c>
      <c r="B47" s="4" t="inlineStr">
        <is>
          <t>Depreciation</t>
        </is>
      </c>
      <c r="C47" s="5" t="n">
        <v>45716</v>
      </c>
      <c r="D47" s="18" t="n">
        <v>9000</v>
      </c>
      <c r="E47" s="18" t="n">
        <v>0</v>
      </c>
      <c r="F47" s="9">
        <f>D47-E47</f>
        <v/>
      </c>
      <c r="G47">
        <f>IF(A47="","",IFERROR(INDEX(Map_Line,MATCH(A47,Map_Code,0)),"UNMAPPED"))</f>
        <v/>
      </c>
      <c r="H47">
        <f>IF(A47="","",IFERROR(INDEX(Map_Stmt,MATCH(A47,Map_Code,0)),"UNMAPPED"))</f>
        <v/>
      </c>
      <c r="I47" s="9">
        <f>IF(A47="",0,IFERROR(F47*INDEX(Map_Sign,MATCH(A47,Map_Code,0)),0))</f>
        <v/>
      </c>
    </row>
    <row r="48">
      <c r="A48" s="4" t="n">
        <v>7000</v>
      </c>
      <c r="B48" s="4" t="inlineStr">
        <is>
          <t>Interest expense</t>
        </is>
      </c>
      <c r="C48" s="5" t="n">
        <v>45716</v>
      </c>
      <c r="D48" s="18" t="n">
        <v>3440</v>
      </c>
      <c r="E48" s="18" t="n">
        <v>0</v>
      </c>
      <c r="F48" s="9">
        <f>D48-E48</f>
        <v/>
      </c>
      <c r="G48">
        <f>IF(A48="","",IFERROR(INDEX(Map_Line,MATCH(A48,Map_Code,0)),"UNMAPPED"))</f>
        <v/>
      </c>
      <c r="H48">
        <f>IF(A48="","",IFERROR(INDEX(Map_Stmt,MATCH(A48,Map_Code,0)),"UNMAPPED"))</f>
        <v/>
      </c>
      <c r="I48" s="9">
        <f>IF(A48="",0,IFERROR(F48*INDEX(Map_Sign,MATCH(A48,Map_Code,0)),0))</f>
        <v/>
      </c>
    </row>
    <row r="49">
      <c r="A49" s="4" t="n">
        <v>8000</v>
      </c>
      <c r="B49" s="4" t="inlineStr">
        <is>
          <t>Income tax expense</t>
        </is>
      </c>
      <c r="C49" s="5" t="n">
        <v>45716</v>
      </c>
      <c r="D49" s="18" t="n">
        <v>2540</v>
      </c>
      <c r="E49" s="18" t="n">
        <v>0</v>
      </c>
      <c r="F49" s="9">
        <f>D49-E49</f>
        <v/>
      </c>
      <c r="G49">
        <f>IF(A49="","",IFERROR(INDEX(Map_Line,MATCH(A49,Map_Code,0)),"UNMAPPED"))</f>
        <v/>
      </c>
      <c r="H49">
        <f>IF(A49="","",IFERROR(INDEX(Map_Stmt,MATCH(A49,Map_Code,0)),"UNMAPPED"))</f>
        <v/>
      </c>
      <c r="I49" s="9">
        <f>IF(A49="",0,IFERROR(F49*INDEX(Map_Sign,MATCH(A49,Map_Code,0)),0))</f>
        <v/>
      </c>
    </row>
    <row r="50">
      <c r="A50" s="4" t="n">
        <v>1000</v>
      </c>
      <c r="B50" s="4" t="inlineStr">
        <is>
          <t>Cash - operating account</t>
        </is>
      </c>
      <c r="C50" s="5" t="n">
        <v>45747</v>
      </c>
      <c r="D50" s="18" t="n">
        <v>0</v>
      </c>
      <c r="E50" s="18" t="n">
        <v>134880</v>
      </c>
      <c r="F50" s="9">
        <f>D50-E50</f>
        <v/>
      </c>
      <c r="G50">
        <f>IF(A50="","",IFERROR(INDEX(Map_Line,MATCH(A50,Map_Code,0)),"UNMAPPED"))</f>
        <v/>
      </c>
      <c r="H50">
        <f>IF(A50="","",IFERROR(INDEX(Map_Stmt,MATCH(A50,Map_Code,0)),"UNMAPPED"))</f>
        <v/>
      </c>
      <c r="I50" s="9">
        <f>IF(A50="",0,IFERROR(F50*INDEX(Map_Sign,MATCH(A50,Map_Code,0)),0))</f>
        <v/>
      </c>
    </row>
    <row r="51">
      <c r="A51" s="4" t="n">
        <v>1100</v>
      </c>
      <c r="B51" s="4" t="inlineStr">
        <is>
          <t>Accounts receivable - trade</t>
        </is>
      </c>
      <c r="C51" s="5" t="n">
        <v>45747</v>
      </c>
      <c r="D51" s="18" t="n">
        <v>35000</v>
      </c>
      <c r="E51" s="18" t="n">
        <v>0</v>
      </c>
      <c r="F51" s="9">
        <f>D51-E51</f>
        <v/>
      </c>
      <c r="G51">
        <f>IF(A51="","",IFERROR(INDEX(Map_Line,MATCH(A51,Map_Code,0)),"UNMAPPED"))</f>
        <v/>
      </c>
      <c r="H51">
        <f>IF(A51="","",IFERROR(INDEX(Map_Stmt,MATCH(A51,Map_Code,0)),"UNMAPPED"))</f>
        <v/>
      </c>
      <c r="I51" s="9">
        <f>IF(A51="",0,IFERROR(F51*INDEX(Map_Sign,MATCH(A51,Map_Code,0)),0))</f>
        <v/>
      </c>
    </row>
    <row r="52">
      <c r="A52" s="4" t="n">
        <v>1200</v>
      </c>
      <c r="B52" s="4" t="inlineStr">
        <is>
          <t>Inventory</t>
        </is>
      </c>
      <c r="C52" s="5" t="n">
        <v>45747</v>
      </c>
      <c r="D52" s="18" t="n">
        <v>11000</v>
      </c>
      <c r="E52" s="18" t="n">
        <v>0</v>
      </c>
      <c r="F52" s="9">
        <f>D52-E52</f>
        <v/>
      </c>
      <c r="G52">
        <f>IF(A52="","",IFERROR(INDEX(Map_Line,MATCH(A52,Map_Code,0)),"UNMAPPED"))</f>
        <v/>
      </c>
      <c r="H52">
        <f>IF(A52="","",IFERROR(INDEX(Map_Stmt,MATCH(A52,Map_Code,0)),"UNMAPPED"))</f>
        <v/>
      </c>
      <c r="I52" s="9">
        <f>IF(A52="",0,IFERROR(F52*INDEX(Map_Sign,MATCH(A52,Map_Code,0)),0))</f>
        <v/>
      </c>
    </row>
    <row r="53">
      <c r="A53" s="4" t="n">
        <v>1500</v>
      </c>
      <c r="B53" s="4" t="inlineStr">
        <is>
          <t>Property and equipment, at cost</t>
        </is>
      </c>
      <c r="C53" s="5" t="n">
        <v>45747</v>
      </c>
      <c r="D53" s="18" t="n">
        <v>25000</v>
      </c>
      <c r="E53" s="18" t="n">
        <v>0</v>
      </c>
      <c r="F53" s="9">
        <f>D53-E53</f>
        <v/>
      </c>
      <c r="G53">
        <f>IF(A53="","",IFERROR(INDEX(Map_Line,MATCH(A53,Map_Code,0)),"UNMAPPED"))</f>
        <v/>
      </c>
      <c r="H53">
        <f>IF(A53="","",IFERROR(INDEX(Map_Stmt,MATCH(A53,Map_Code,0)),"UNMAPPED"))</f>
        <v/>
      </c>
      <c r="I53" s="9">
        <f>IF(A53="",0,IFERROR(F53*INDEX(Map_Sign,MATCH(A53,Map_Code,0)),0))</f>
        <v/>
      </c>
    </row>
    <row r="54">
      <c r="A54" s="4" t="n">
        <v>1590</v>
      </c>
      <c r="B54" s="4" t="inlineStr">
        <is>
          <t>Accumulated depreciation</t>
        </is>
      </c>
      <c r="C54" s="5" t="n">
        <v>45747</v>
      </c>
      <c r="D54" s="18" t="n">
        <v>0</v>
      </c>
      <c r="E54" s="18" t="n">
        <v>9000</v>
      </c>
      <c r="F54" s="9">
        <f>D54-E54</f>
        <v/>
      </c>
      <c r="G54">
        <f>IF(A54="","",IFERROR(INDEX(Map_Line,MATCH(A54,Map_Code,0)),"UNMAPPED"))</f>
        <v/>
      </c>
      <c r="H54">
        <f>IF(A54="","",IFERROR(INDEX(Map_Stmt,MATCH(A54,Map_Code,0)),"UNMAPPED"))</f>
        <v/>
      </c>
      <c r="I54" s="9">
        <f>IF(A54="",0,IFERROR(F54*INDEX(Map_Sign,MATCH(A54,Map_Code,0)),0))</f>
        <v/>
      </c>
    </row>
    <row r="55">
      <c r="A55" s="4" t="n">
        <v>2000</v>
      </c>
      <c r="B55" s="4" t="inlineStr">
        <is>
          <t>Accounts payable - trade</t>
        </is>
      </c>
      <c r="C55" s="5" t="n">
        <v>45747</v>
      </c>
      <c r="D55" s="18" t="n">
        <v>0</v>
      </c>
      <c r="E55" s="18" t="n">
        <v>10500</v>
      </c>
      <c r="F55" s="9">
        <f>D55-E55</f>
        <v/>
      </c>
      <c r="G55">
        <f>IF(A55="","",IFERROR(INDEX(Map_Line,MATCH(A55,Map_Code,0)),"UNMAPPED"))</f>
        <v/>
      </c>
      <c r="H55">
        <f>IF(A55="","",IFERROR(INDEX(Map_Stmt,MATCH(A55,Map_Code,0)),"UNMAPPED"))</f>
        <v/>
      </c>
      <c r="I55" s="9">
        <f>IF(A55="",0,IFERROR(F55*INDEX(Map_Sign,MATCH(A55,Map_Code,0)),0))</f>
        <v/>
      </c>
    </row>
    <row r="56">
      <c r="A56" s="4" t="n">
        <v>2100</v>
      </c>
      <c r="B56" s="4" t="inlineStr">
        <is>
          <t>Accrued liabilities</t>
        </is>
      </c>
      <c r="C56" s="5" t="n">
        <v>45747</v>
      </c>
      <c r="D56" s="18" t="n">
        <v>500</v>
      </c>
      <c r="E56" s="18" t="n">
        <v>0</v>
      </c>
      <c r="F56" s="9">
        <f>D56-E56</f>
        <v/>
      </c>
      <c r="G56">
        <f>IF(A56="","",IFERROR(INDEX(Map_Line,MATCH(A56,Map_Code,0)),"UNMAPPED"))</f>
        <v/>
      </c>
      <c r="H56">
        <f>IF(A56="","",IFERROR(INDEX(Map_Stmt,MATCH(A56,Map_Code,0)),"UNMAPPED"))</f>
        <v/>
      </c>
      <c r="I56" s="9">
        <f>IF(A56="",0,IFERROR(F56*INDEX(Map_Sign,MATCH(A56,Map_Code,0)),0))</f>
        <v/>
      </c>
    </row>
    <row r="57">
      <c r="A57" s="4" t="n">
        <v>2200</v>
      </c>
      <c r="B57" s="4" t="inlineStr">
        <is>
          <t>Income taxes payable</t>
        </is>
      </c>
      <c r="C57" s="5" t="n">
        <v>45747</v>
      </c>
      <c r="D57" s="18" t="n">
        <v>0</v>
      </c>
      <c r="E57" s="18" t="n">
        <v>4280</v>
      </c>
      <c r="F57" s="9">
        <f>D57-E57</f>
        <v/>
      </c>
      <c r="G57">
        <f>IF(A57="","",IFERROR(INDEX(Map_Line,MATCH(A57,Map_Code,0)),"UNMAPPED"))</f>
        <v/>
      </c>
      <c r="H57">
        <f>IF(A57="","",IFERROR(INDEX(Map_Stmt,MATCH(A57,Map_Code,0)),"UNMAPPED"))</f>
        <v/>
      </c>
      <c r="I57" s="9">
        <f>IF(A57="",0,IFERROR(F57*INDEX(Map_Sign,MATCH(A57,Map_Code,0)),0))</f>
        <v/>
      </c>
    </row>
    <row r="58">
      <c r="A58" s="4" t="n">
        <v>2500</v>
      </c>
      <c r="B58" s="4" t="inlineStr">
        <is>
          <t>Term loan</t>
        </is>
      </c>
      <c r="C58" s="5" t="n">
        <v>45747</v>
      </c>
      <c r="D58" s="18" t="n">
        <v>10000</v>
      </c>
      <c r="E58" s="18" t="n">
        <v>0</v>
      </c>
      <c r="F58" s="9">
        <f>D58-E58</f>
        <v/>
      </c>
      <c r="G58">
        <f>IF(A58="","",IFERROR(INDEX(Map_Line,MATCH(A58,Map_Code,0)),"UNMAPPED"))</f>
        <v/>
      </c>
      <c r="H58">
        <f>IF(A58="","",IFERROR(INDEX(Map_Stmt,MATCH(A58,Map_Code,0)),"UNMAPPED"))</f>
        <v/>
      </c>
      <c r="I58" s="9">
        <f>IF(A58="",0,IFERROR(F58*INDEX(Map_Sign,MATCH(A58,Map_Code,0)),0))</f>
        <v/>
      </c>
    </row>
    <row r="59">
      <c r="A59" s="4" t="n">
        <v>3200</v>
      </c>
      <c r="B59" s="4" t="inlineStr">
        <is>
          <t>Dividends</t>
        </is>
      </c>
      <c r="C59" s="5" t="n">
        <v>45747</v>
      </c>
      <c r="D59" s="18" t="n">
        <v>90000</v>
      </c>
      <c r="E59" s="18" t="n">
        <v>0</v>
      </c>
      <c r="F59" s="9">
        <f>D59-E59</f>
        <v/>
      </c>
      <c r="G59">
        <f>IF(A59="","",IFERROR(INDEX(Map_Line,MATCH(A59,Map_Code,0)),"UNMAPPED"))</f>
        <v/>
      </c>
      <c r="H59">
        <f>IF(A59="","",IFERROR(INDEX(Map_Stmt,MATCH(A59,Map_Code,0)),"UNMAPPED"))</f>
        <v/>
      </c>
      <c r="I59" s="9">
        <f>IF(A59="",0,IFERROR(F59*INDEX(Map_Sign,MATCH(A59,Map_Code,0)),0))</f>
        <v/>
      </c>
    </row>
    <row r="60">
      <c r="A60" s="4" t="n">
        <v>4000</v>
      </c>
      <c r="B60" s="4" t="inlineStr">
        <is>
          <t>Product sales</t>
        </is>
      </c>
      <c r="C60" s="5" t="n">
        <v>45747</v>
      </c>
      <c r="D60" s="18" t="n">
        <v>0</v>
      </c>
      <c r="E60" s="18" t="n">
        <v>550800</v>
      </c>
      <c r="F60" s="9">
        <f>D60-E60</f>
        <v/>
      </c>
      <c r="G60">
        <f>IF(A60="","",IFERROR(INDEX(Map_Line,MATCH(A60,Map_Code,0)),"UNMAPPED"))</f>
        <v/>
      </c>
      <c r="H60">
        <f>IF(A60="","",IFERROR(INDEX(Map_Stmt,MATCH(A60,Map_Code,0)),"UNMAPPED"))</f>
        <v/>
      </c>
      <c r="I60" s="9">
        <f>IF(A60="",0,IFERROR(F60*INDEX(Map_Sign,MATCH(A60,Map_Code,0)),0))</f>
        <v/>
      </c>
    </row>
    <row r="61">
      <c r="A61" s="4" t="n">
        <v>4100</v>
      </c>
      <c r="B61" s="4" t="inlineStr">
        <is>
          <t>Sales returns and allowances</t>
        </is>
      </c>
      <c r="C61" s="5" t="n">
        <v>45747</v>
      </c>
      <c r="D61" s="18" t="n">
        <v>10800</v>
      </c>
      <c r="E61" s="18" t="n">
        <v>0</v>
      </c>
      <c r="F61" s="9">
        <f>D61-E61</f>
        <v/>
      </c>
      <c r="G61">
        <f>IF(A61="","",IFERROR(INDEX(Map_Line,MATCH(A61,Map_Code,0)),"UNMAPPED"))</f>
        <v/>
      </c>
      <c r="H61">
        <f>IF(A61="","",IFERROR(INDEX(Map_Stmt,MATCH(A61,Map_Code,0)),"UNMAPPED"))</f>
        <v/>
      </c>
      <c r="I61" s="9">
        <f>IF(A61="",0,IFERROR(F61*INDEX(Map_Sign,MATCH(A61,Map_Code,0)),0))</f>
        <v/>
      </c>
    </row>
    <row r="62">
      <c r="A62" s="4" t="n">
        <v>5000</v>
      </c>
      <c r="B62" s="4" t="inlineStr">
        <is>
          <t>Cost of goods sold</t>
        </is>
      </c>
      <c r="C62" s="5" t="n">
        <v>45747</v>
      </c>
      <c r="D62" s="18" t="n">
        <v>334800</v>
      </c>
      <c r="E62" s="18" t="n">
        <v>0</v>
      </c>
      <c r="F62" s="9">
        <f>D62-E62</f>
        <v/>
      </c>
      <c r="G62">
        <f>IF(A62="","",IFERROR(INDEX(Map_Line,MATCH(A62,Map_Code,0)),"UNMAPPED"))</f>
        <v/>
      </c>
      <c r="H62">
        <f>IF(A62="","",IFERROR(INDEX(Map_Stmt,MATCH(A62,Map_Code,0)),"UNMAPPED"))</f>
        <v/>
      </c>
      <c r="I62" s="9">
        <f>IF(A62="",0,IFERROR(F62*INDEX(Map_Sign,MATCH(A62,Map_Code,0)),0))</f>
        <v/>
      </c>
    </row>
    <row r="63">
      <c r="A63" s="4" t="n">
        <v>6000</v>
      </c>
      <c r="B63" s="4" t="inlineStr">
        <is>
          <t>Salaries and wages</t>
        </is>
      </c>
      <c r="C63" s="5" t="n">
        <v>45747</v>
      </c>
      <c r="D63" s="18" t="n">
        <v>94400</v>
      </c>
      <c r="E63" s="18" t="n">
        <v>0</v>
      </c>
      <c r="F63" s="9">
        <f>D63-E63</f>
        <v/>
      </c>
      <c r="G63">
        <f>IF(A63="","",IFERROR(INDEX(Map_Line,MATCH(A63,Map_Code,0)),"UNMAPPED"))</f>
        <v/>
      </c>
      <c r="H63">
        <f>IF(A63="","",IFERROR(INDEX(Map_Stmt,MATCH(A63,Map_Code,0)),"UNMAPPED"))</f>
        <v/>
      </c>
      <c r="I63" s="9">
        <f>IF(A63="",0,IFERROR(F63*INDEX(Map_Sign,MATCH(A63,Map_Code,0)),0))</f>
        <v/>
      </c>
    </row>
    <row r="64">
      <c r="A64" s="4" t="n">
        <v>6050</v>
      </c>
      <c r="B64" s="4" t="inlineStr">
        <is>
          <t>Payroll taxes and benefits</t>
        </is>
      </c>
      <c r="C64" s="5" t="n">
        <v>45747</v>
      </c>
      <c r="D64" s="18" t="n">
        <v>23600</v>
      </c>
      <c r="E64" s="18" t="n">
        <v>0</v>
      </c>
      <c r="F64" s="9">
        <f>D64-E64</f>
        <v/>
      </c>
      <c r="G64">
        <f>IF(A64="","",IFERROR(INDEX(Map_Line,MATCH(A64,Map_Code,0)),"UNMAPPED"))</f>
        <v/>
      </c>
      <c r="H64">
        <f>IF(A64="","",IFERROR(INDEX(Map_Stmt,MATCH(A64,Map_Code,0)),"UNMAPPED"))</f>
        <v/>
      </c>
      <c r="I64" s="9">
        <f>IF(A64="",0,IFERROR(F64*INDEX(Map_Sign,MATCH(A64,Map_Code,0)),0))</f>
        <v/>
      </c>
    </row>
    <row r="65">
      <c r="A65" s="4" t="n">
        <v>6200</v>
      </c>
      <c r="B65" s="4" t="inlineStr">
        <is>
          <t>Rent and occupancy</t>
        </is>
      </c>
      <c r="C65" s="5" t="n">
        <v>45747</v>
      </c>
      <c r="D65" s="18" t="n">
        <v>20800</v>
      </c>
      <c r="E65" s="18" t="n">
        <v>0</v>
      </c>
      <c r="F65" s="9">
        <f>D65-E65</f>
        <v/>
      </c>
      <c r="G65">
        <f>IF(A65="","",IFERROR(INDEX(Map_Line,MATCH(A65,Map_Code,0)),"UNMAPPED"))</f>
        <v/>
      </c>
      <c r="H65">
        <f>IF(A65="","",IFERROR(INDEX(Map_Stmt,MATCH(A65,Map_Code,0)),"UNMAPPED"))</f>
        <v/>
      </c>
      <c r="I65" s="9">
        <f>IF(A65="",0,IFERROR(F65*INDEX(Map_Sign,MATCH(A65,Map_Code,0)),0))</f>
        <v/>
      </c>
    </row>
    <row r="66">
      <c r="A66" s="4" t="n">
        <v>6500</v>
      </c>
      <c r="B66" s="4" t="inlineStr">
        <is>
          <t>Other selling, general and administrative</t>
        </is>
      </c>
      <c r="C66" s="5" t="n">
        <v>45747</v>
      </c>
      <c r="D66" s="18" t="n">
        <v>36900</v>
      </c>
      <c r="E66" s="18" t="n">
        <v>0</v>
      </c>
      <c r="F66" s="9">
        <f>D66-E66</f>
        <v/>
      </c>
      <c r="G66">
        <f>IF(A66="","",IFERROR(INDEX(Map_Line,MATCH(A66,Map_Code,0)),"UNMAPPED"))</f>
        <v/>
      </c>
      <c r="H66">
        <f>IF(A66="","",IFERROR(INDEX(Map_Stmt,MATCH(A66,Map_Code,0)),"UNMAPPED"))</f>
        <v/>
      </c>
      <c r="I66" s="9">
        <f>IF(A66="",0,IFERROR(F66*INDEX(Map_Sign,MATCH(A66,Map_Code,0)),0))</f>
        <v/>
      </c>
    </row>
    <row r="67">
      <c r="A67" s="4" t="n">
        <v>6800</v>
      </c>
      <c r="B67" s="4" t="inlineStr">
        <is>
          <t>Depreciation</t>
        </is>
      </c>
      <c r="C67" s="5" t="n">
        <v>45747</v>
      </c>
      <c r="D67" s="18" t="n">
        <v>9000</v>
      </c>
      <c r="E67" s="18" t="n">
        <v>0</v>
      </c>
      <c r="F67" s="9">
        <f>D67-E67</f>
        <v/>
      </c>
      <c r="G67">
        <f>IF(A67="","",IFERROR(INDEX(Map_Line,MATCH(A67,Map_Code,0)),"UNMAPPED"))</f>
        <v/>
      </c>
      <c r="H67">
        <f>IF(A67="","",IFERROR(INDEX(Map_Stmt,MATCH(A67,Map_Code,0)),"UNMAPPED"))</f>
        <v/>
      </c>
      <c r="I67" s="9">
        <f>IF(A67="",0,IFERROR(F67*INDEX(Map_Sign,MATCH(A67,Map_Code,0)),0))</f>
        <v/>
      </c>
    </row>
    <row r="68">
      <c r="A68" s="4" t="n">
        <v>7000</v>
      </c>
      <c r="B68" s="4" t="inlineStr">
        <is>
          <t>Interest expense</t>
        </is>
      </c>
      <c r="C68" s="5" t="n">
        <v>45747</v>
      </c>
      <c r="D68" s="18" t="n">
        <v>3380</v>
      </c>
      <c r="E68" s="18" t="n">
        <v>0</v>
      </c>
      <c r="F68" s="9">
        <f>D68-E68</f>
        <v/>
      </c>
      <c r="G68">
        <f>IF(A68="","",IFERROR(INDEX(Map_Line,MATCH(A68,Map_Code,0)),"UNMAPPED"))</f>
        <v/>
      </c>
      <c r="H68">
        <f>IF(A68="","",IFERROR(INDEX(Map_Stmt,MATCH(A68,Map_Code,0)),"UNMAPPED"))</f>
        <v/>
      </c>
      <c r="I68" s="9">
        <f>IF(A68="",0,IFERROR(F68*INDEX(Map_Sign,MATCH(A68,Map_Code,0)),0))</f>
        <v/>
      </c>
    </row>
    <row r="69">
      <c r="A69" s="4" t="n">
        <v>8000</v>
      </c>
      <c r="B69" s="4" t="inlineStr">
        <is>
          <t>Income tax expense</t>
        </is>
      </c>
      <c r="C69" s="5" t="n">
        <v>45747</v>
      </c>
      <c r="D69" s="18" t="n">
        <v>4280</v>
      </c>
      <c r="E69" s="18" t="n">
        <v>0</v>
      </c>
      <c r="F69" s="9">
        <f>D69-E69</f>
        <v/>
      </c>
      <c r="G69">
        <f>IF(A69="","",IFERROR(INDEX(Map_Line,MATCH(A69,Map_Code,0)),"UNMAPPED"))</f>
        <v/>
      </c>
      <c r="H69">
        <f>IF(A69="","",IFERROR(INDEX(Map_Stmt,MATCH(A69,Map_Code,0)),"UNMAPPED"))</f>
        <v/>
      </c>
      <c r="I69" s="9">
        <f>IF(A69="",0,IFERROR(F69*INDEX(Map_Sign,MATCH(A69,Map_Code,0)),0))</f>
        <v/>
      </c>
    </row>
    <row r="70">
      <c r="A70" s="4" t="n">
        <v>1000</v>
      </c>
      <c r="B70" s="4" t="inlineStr">
        <is>
          <t>Cash - operating account</t>
        </is>
      </c>
      <c r="C70" s="5" t="n">
        <v>45777</v>
      </c>
      <c r="D70" s="18" t="n">
        <v>0</v>
      </c>
      <c r="E70" s="18" t="n">
        <v>15725</v>
      </c>
      <c r="F70" s="9">
        <f>D70-E70</f>
        <v/>
      </c>
      <c r="G70">
        <f>IF(A70="","",IFERROR(INDEX(Map_Line,MATCH(A70,Map_Code,0)),"UNMAPPED"))</f>
        <v/>
      </c>
      <c r="H70">
        <f>IF(A70="","",IFERROR(INDEX(Map_Stmt,MATCH(A70,Map_Code,0)),"UNMAPPED"))</f>
        <v/>
      </c>
      <c r="I70" s="9">
        <f>IF(A70="",0,IFERROR(F70*INDEX(Map_Sign,MATCH(A70,Map_Code,0)),0))</f>
        <v/>
      </c>
    </row>
    <row r="71">
      <c r="A71" s="4" t="n">
        <v>1100</v>
      </c>
      <c r="B71" s="4" t="inlineStr">
        <is>
          <t>Accounts receivable - trade</t>
        </is>
      </c>
      <c r="C71" s="5" t="n">
        <v>45777</v>
      </c>
      <c r="D71" s="18" t="n">
        <v>17000</v>
      </c>
      <c r="E71" s="18" t="n">
        <v>0</v>
      </c>
      <c r="F71" s="9">
        <f>D71-E71</f>
        <v/>
      </c>
      <c r="G71">
        <f>IF(A71="","",IFERROR(INDEX(Map_Line,MATCH(A71,Map_Code,0)),"UNMAPPED"))</f>
        <v/>
      </c>
      <c r="H71">
        <f>IF(A71="","",IFERROR(INDEX(Map_Stmt,MATCH(A71,Map_Code,0)),"UNMAPPED"))</f>
        <v/>
      </c>
      <c r="I71" s="9">
        <f>IF(A71="",0,IFERROR(F71*INDEX(Map_Sign,MATCH(A71,Map_Code,0)),0))</f>
        <v/>
      </c>
    </row>
    <row r="72">
      <c r="A72" s="4" t="n">
        <v>1200</v>
      </c>
      <c r="B72" s="4" t="inlineStr">
        <is>
          <t>Inventory</t>
        </is>
      </c>
      <c r="C72" s="5" t="n">
        <v>45777</v>
      </c>
      <c r="D72" s="18" t="n">
        <v>0</v>
      </c>
      <c r="E72" s="18" t="n">
        <v>4000</v>
      </c>
      <c r="F72" s="9">
        <f>D72-E72</f>
        <v/>
      </c>
      <c r="G72">
        <f>IF(A72="","",IFERROR(INDEX(Map_Line,MATCH(A72,Map_Code,0)),"UNMAPPED"))</f>
        <v/>
      </c>
      <c r="H72">
        <f>IF(A72="","",IFERROR(INDEX(Map_Stmt,MATCH(A72,Map_Code,0)),"UNMAPPED"))</f>
        <v/>
      </c>
      <c r="I72" s="9">
        <f>IF(A72="",0,IFERROR(F72*INDEX(Map_Sign,MATCH(A72,Map_Code,0)),0))</f>
        <v/>
      </c>
    </row>
    <row r="73">
      <c r="A73" s="4" t="n">
        <v>1590</v>
      </c>
      <c r="B73" s="4" t="inlineStr">
        <is>
          <t>Accumulated depreciation</t>
        </is>
      </c>
      <c r="C73" s="5" t="n">
        <v>45777</v>
      </c>
      <c r="D73" s="18" t="n">
        <v>0</v>
      </c>
      <c r="E73" s="18" t="n">
        <v>9000</v>
      </c>
      <c r="F73" s="9">
        <f>D73-E73</f>
        <v/>
      </c>
      <c r="G73">
        <f>IF(A73="","",IFERROR(INDEX(Map_Line,MATCH(A73,Map_Code,0)),"UNMAPPED"))</f>
        <v/>
      </c>
      <c r="H73">
        <f>IF(A73="","",IFERROR(INDEX(Map_Stmt,MATCH(A73,Map_Code,0)),"UNMAPPED"))</f>
        <v/>
      </c>
      <c r="I73" s="9">
        <f>IF(A73="",0,IFERROR(F73*INDEX(Map_Sign,MATCH(A73,Map_Code,0)),0))</f>
        <v/>
      </c>
    </row>
    <row r="74">
      <c r="A74" s="4" t="n">
        <v>2000</v>
      </c>
      <c r="B74" s="4" t="inlineStr">
        <is>
          <t>Accounts payable - trade</t>
        </is>
      </c>
      <c r="C74" s="5" t="n">
        <v>45777</v>
      </c>
      <c r="D74" s="18" t="n">
        <v>0</v>
      </c>
      <c r="E74" s="18" t="n">
        <v>3000</v>
      </c>
      <c r="F74" s="9">
        <f>D74-E74</f>
        <v/>
      </c>
      <c r="G74">
        <f>IF(A74="","",IFERROR(INDEX(Map_Line,MATCH(A74,Map_Code,0)),"UNMAPPED"))</f>
        <v/>
      </c>
      <c r="H74">
        <f>IF(A74="","",IFERROR(INDEX(Map_Stmt,MATCH(A74,Map_Code,0)),"UNMAPPED"))</f>
        <v/>
      </c>
      <c r="I74" s="9">
        <f>IF(A74="",0,IFERROR(F74*INDEX(Map_Sign,MATCH(A74,Map_Code,0)),0))</f>
        <v/>
      </c>
    </row>
    <row r="75">
      <c r="A75" s="4" t="n">
        <v>2100</v>
      </c>
      <c r="B75" s="4" t="inlineStr">
        <is>
          <t>Accrued liabilities</t>
        </is>
      </c>
      <c r="C75" s="5" t="n">
        <v>45777</v>
      </c>
      <c r="D75" s="18" t="n">
        <v>0</v>
      </c>
      <c r="E75" s="18" t="n">
        <v>1500</v>
      </c>
      <c r="F75" s="9">
        <f>D75-E75</f>
        <v/>
      </c>
      <c r="G75">
        <f>IF(A75="","",IFERROR(INDEX(Map_Line,MATCH(A75,Map_Code,0)),"UNMAPPED"))</f>
        <v/>
      </c>
      <c r="H75">
        <f>IF(A75="","",IFERROR(INDEX(Map_Stmt,MATCH(A75,Map_Code,0)),"UNMAPPED"))</f>
        <v/>
      </c>
      <c r="I75" s="9">
        <f>IF(A75="",0,IFERROR(F75*INDEX(Map_Sign,MATCH(A75,Map_Code,0)),0))</f>
        <v/>
      </c>
    </row>
    <row r="76">
      <c r="A76" s="4" t="n">
        <v>2200</v>
      </c>
      <c r="B76" s="4" t="inlineStr">
        <is>
          <t>Income taxes payable</t>
        </is>
      </c>
      <c r="C76" s="5" t="n">
        <v>45777</v>
      </c>
      <c r="D76" s="18" t="n">
        <v>21577</v>
      </c>
      <c r="E76" s="18" t="n">
        <v>0</v>
      </c>
      <c r="F76" s="9">
        <f>D76-E76</f>
        <v/>
      </c>
      <c r="G76">
        <f>IF(A76="","",IFERROR(INDEX(Map_Line,MATCH(A76,Map_Code,0)),"UNMAPPED"))</f>
        <v/>
      </c>
      <c r="H76">
        <f>IF(A76="","",IFERROR(INDEX(Map_Stmt,MATCH(A76,Map_Code,0)),"UNMAPPED"))</f>
        <v/>
      </c>
      <c r="I76" s="9">
        <f>IF(A76="",0,IFERROR(F76*INDEX(Map_Sign,MATCH(A76,Map_Code,0)),0))</f>
        <v/>
      </c>
    </row>
    <row r="77">
      <c r="A77" s="4" t="n">
        <v>2500</v>
      </c>
      <c r="B77" s="4" t="inlineStr">
        <is>
          <t>Term loan</t>
        </is>
      </c>
      <c r="C77" s="5" t="n">
        <v>45777</v>
      </c>
      <c r="D77" s="18" t="n">
        <v>10000</v>
      </c>
      <c r="E77" s="18" t="n">
        <v>0</v>
      </c>
      <c r="F77" s="9">
        <f>D77-E77</f>
        <v/>
      </c>
      <c r="G77">
        <f>IF(A77="","",IFERROR(INDEX(Map_Line,MATCH(A77,Map_Code,0)),"UNMAPPED"))</f>
        <v/>
      </c>
      <c r="H77">
        <f>IF(A77="","",IFERROR(INDEX(Map_Stmt,MATCH(A77,Map_Code,0)),"UNMAPPED"))</f>
        <v/>
      </c>
      <c r="I77" s="9">
        <f>IF(A77="",0,IFERROR(F77*INDEX(Map_Sign,MATCH(A77,Map_Code,0)),0))</f>
        <v/>
      </c>
    </row>
    <row r="78">
      <c r="A78" s="4" t="n">
        <v>4000</v>
      </c>
      <c r="B78" s="4" t="inlineStr">
        <is>
          <t>Product sales</t>
        </is>
      </c>
      <c r="C78" s="5" t="n">
        <v>45777</v>
      </c>
      <c r="D78" s="18" t="n">
        <v>0</v>
      </c>
      <c r="E78" s="18" t="n">
        <v>559000</v>
      </c>
      <c r="F78" s="9">
        <f>D78-E78</f>
        <v/>
      </c>
      <c r="G78">
        <f>IF(A78="","",IFERROR(INDEX(Map_Line,MATCH(A78,Map_Code,0)),"UNMAPPED"))</f>
        <v/>
      </c>
      <c r="H78">
        <f>IF(A78="","",IFERROR(INDEX(Map_Stmt,MATCH(A78,Map_Code,0)),"UNMAPPED"))</f>
        <v/>
      </c>
      <c r="I78" s="9">
        <f>IF(A78="",0,IFERROR(F78*INDEX(Map_Sign,MATCH(A78,Map_Code,0)),0))</f>
        <v/>
      </c>
    </row>
    <row r="79">
      <c r="A79" s="4" t="n">
        <v>4100</v>
      </c>
      <c r="B79" s="4" t="inlineStr">
        <is>
          <t>Sales returns and allowances</t>
        </is>
      </c>
      <c r="C79" s="5" t="n">
        <v>45777</v>
      </c>
      <c r="D79" s="18" t="n">
        <v>11000</v>
      </c>
      <c r="E79" s="18" t="n">
        <v>0</v>
      </c>
      <c r="F79" s="9">
        <f>D79-E79</f>
        <v/>
      </c>
      <c r="G79">
        <f>IF(A79="","",IFERROR(INDEX(Map_Line,MATCH(A79,Map_Code,0)),"UNMAPPED"))</f>
        <v/>
      </c>
      <c r="H79">
        <f>IF(A79="","",IFERROR(INDEX(Map_Stmt,MATCH(A79,Map_Code,0)),"UNMAPPED"))</f>
        <v/>
      </c>
      <c r="I79" s="9">
        <f>IF(A79="",0,IFERROR(F79*INDEX(Map_Sign,MATCH(A79,Map_Code,0)),0))</f>
        <v/>
      </c>
    </row>
    <row r="80">
      <c r="A80" s="4" t="n">
        <v>5000</v>
      </c>
      <c r="B80" s="4" t="inlineStr">
        <is>
          <t>Cost of goods sold</t>
        </is>
      </c>
      <c r="C80" s="5" t="n">
        <v>45777</v>
      </c>
      <c r="D80" s="18" t="n">
        <v>339800</v>
      </c>
      <c r="E80" s="18" t="n">
        <v>0</v>
      </c>
      <c r="F80" s="9">
        <f>D80-E80</f>
        <v/>
      </c>
      <c r="G80">
        <f>IF(A80="","",IFERROR(INDEX(Map_Line,MATCH(A80,Map_Code,0)),"UNMAPPED"))</f>
        <v/>
      </c>
      <c r="H80">
        <f>IF(A80="","",IFERROR(INDEX(Map_Stmt,MATCH(A80,Map_Code,0)),"UNMAPPED"))</f>
        <v/>
      </c>
      <c r="I80" s="9">
        <f>IF(A80="",0,IFERROR(F80*INDEX(Map_Sign,MATCH(A80,Map_Code,0)),0))</f>
        <v/>
      </c>
    </row>
    <row r="81">
      <c r="A81" s="4" t="n">
        <v>6000</v>
      </c>
      <c r="B81" s="4" t="inlineStr">
        <is>
          <t>Salaries and wages</t>
        </is>
      </c>
      <c r="C81" s="5" t="n">
        <v>45777</v>
      </c>
      <c r="D81" s="18" t="n">
        <v>94400</v>
      </c>
      <c r="E81" s="18" t="n">
        <v>0</v>
      </c>
      <c r="F81" s="9">
        <f>D81-E81</f>
        <v/>
      </c>
      <c r="G81">
        <f>IF(A81="","",IFERROR(INDEX(Map_Line,MATCH(A81,Map_Code,0)),"UNMAPPED"))</f>
        <v/>
      </c>
      <c r="H81">
        <f>IF(A81="","",IFERROR(INDEX(Map_Stmt,MATCH(A81,Map_Code,0)),"UNMAPPED"))</f>
        <v/>
      </c>
      <c r="I81" s="9">
        <f>IF(A81="",0,IFERROR(F81*INDEX(Map_Sign,MATCH(A81,Map_Code,0)),0))</f>
        <v/>
      </c>
    </row>
    <row r="82">
      <c r="A82" s="4" t="n">
        <v>6050</v>
      </c>
      <c r="B82" s="4" t="inlineStr">
        <is>
          <t>Payroll taxes and benefits</t>
        </is>
      </c>
      <c r="C82" s="5" t="n">
        <v>45777</v>
      </c>
      <c r="D82" s="18" t="n">
        <v>23600</v>
      </c>
      <c r="E82" s="18" t="n">
        <v>0</v>
      </c>
      <c r="F82" s="9">
        <f>D82-E82</f>
        <v/>
      </c>
      <c r="G82">
        <f>IF(A82="","",IFERROR(INDEX(Map_Line,MATCH(A82,Map_Code,0)),"UNMAPPED"))</f>
        <v/>
      </c>
      <c r="H82">
        <f>IF(A82="","",IFERROR(INDEX(Map_Stmt,MATCH(A82,Map_Code,0)),"UNMAPPED"))</f>
        <v/>
      </c>
      <c r="I82" s="9">
        <f>IF(A82="",0,IFERROR(F82*INDEX(Map_Sign,MATCH(A82,Map_Code,0)),0))</f>
        <v/>
      </c>
    </row>
    <row r="83">
      <c r="A83" s="4" t="n">
        <v>6200</v>
      </c>
      <c r="B83" s="4" t="inlineStr">
        <is>
          <t>Rent and occupancy</t>
        </is>
      </c>
      <c r="C83" s="5" t="n">
        <v>45777</v>
      </c>
      <c r="D83" s="18" t="n">
        <v>20800</v>
      </c>
      <c r="E83" s="18" t="n">
        <v>0</v>
      </c>
      <c r="F83" s="9">
        <f>D83-E83</f>
        <v/>
      </c>
      <c r="G83">
        <f>IF(A83="","",IFERROR(INDEX(Map_Line,MATCH(A83,Map_Code,0)),"UNMAPPED"))</f>
        <v/>
      </c>
      <c r="H83">
        <f>IF(A83="","",IFERROR(INDEX(Map_Stmt,MATCH(A83,Map_Code,0)),"UNMAPPED"))</f>
        <v/>
      </c>
      <c r="I83" s="9">
        <f>IF(A83="",0,IFERROR(F83*INDEX(Map_Sign,MATCH(A83,Map_Code,0)),0))</f>
        <v/>
      </c>
    </row>
    <row r="84">
      <c r="A84" s="4" t="n">
        <v>6500</v>
      </c>
      <c r="B84" s="4" t="inlineStr">
        <is>
          <t>Other selling, general and administrative</t>
        </is>
      </c>
      <c r="C84" s="5" t="n">
        <v>45777</v>
      </c>
      <c r="D84" s="18" t="n">
        <v>36600</v>
      </c>
      <c r="E84" s="18" t="n">
        <v>0</v>
      </c>
      <c r="F84" s="9">
        <f>D84-E84</f>
        <v/>
      </c>
      <c r="G84">
        <f>IF(A84="","",IFERROR(INDEX(Map_Line,MATCH(A84,Map_Code,0)),"UNMAPPED"))</f>
        <v/>
      </c>
      <c r="H84">
        <f>IF(A84="","",IFERROR(INDEX(Map_Stmt,MATCH(A84,Map_Code,0)),"UNMAPPED"))</f>
        <v/>
      </c>
      <c r="I84" s="9">
        <f>IF(A84="",0,IFERROR(F84*INDEX(Map_Sign,MATCH(A84,Map_Code,0)),0))</f>
        <v/>
      </c>
    </row>
    <row r="85">
      <c r="A85" s="4" t="n">
        <v>6800</v>
      </c>
      <c r="B85" s="4" t="inlineStr">
        <is>
          <t>Depreciation</t>
        </is>
      </c>
      <c r="C85" s="5" t="n">
        <v>45777</v>
      </c>
      <c r="D85" s="18" t="n">
        <v>9000</v>
      </c>
      <c r="E85" s="18" t="n">
        <v>0</v>
      </c>
      <c r="F85" s="9">
        <f>D85-E85</f>
        <v/>
      </c>
      <c r="G85">
        <f>IF(A85="","",IFERROR(INDEX(Map_Line,MATCH(A85,Map_Code,0)),"UNMAPPED"))</f>
        <v/>
      </c>
      <c r="H85">
        <f>IF(A85="","",IFERROR(INDEX(Map_Stmt,MATCH(A85,Map_Code,0)),"UNMAPPED"))</f>
        <v/>
      </c>
      <c r="I85" s="9">
        <f>IF(A85="",0,IFERROR(F85*INDEX(Map_Sign,MATCH(A85,Map_Code,0)),0))</f>
        <v/>
      </c>
    </row>
    <row r="86">
      <c r="A86" s="4" t="n">
        <v>7000</v>
      </c>
      <c r="B86" s="4" t="inlineStr">
        <is>
          <t>Interest expense</t>
        </is>
      </c>
      <c r="C86" s="5" t="n">
        <v>45777</v>
      </c>
      <c r="D86" s="18" t="n">
        <v>3330</v>
      </c>
      <c r="E86" s="18" t="n">
        <v>0</v>
      </c>
      <c r="F86" s="9">
        <f>D86-E86</f>
        <v/>
      </c>
      <c r="G86">
        <f>IF(A86="","",IFERROR(INDEX(Map_Line,MATCH(A86,Map_Code,0)),"UNMAPPED"))</f>
        <v/>
      </c>
      <c r="H86">
        <f>IF(A86="","",IFERROR(INDEX(Map_Stmt,MATCH(A86,Map_Code,0)),"UNMAPPED"))</f>
        <v/>
      </c>
      <c r="I86" s="9">
        <f>IF(A86="",0,IFERROR(F86*INDEX(Map_Sign,MATCH(A86,Map_Code,0)),0))</f>
        <v/>
      </c>
    </row>
    <row r="87">
      <c r="A87" s="4" t="n">
        <v>8000</v>
      </c>
      <c r="B87" s="4" t="inlineStr">
        <is>
          <t>Income tax expense</t>
        </is>
      </c>
      <c r="C87" s="5" t="n">
        <v>45777</v>
      </c>
      <c r="D87" s="18" t="n">
        <v>5118</v>
      </c>
      <c r="E87" s="18" t="n">
        <v>0</v>
      </c>
      <c r="F87" s="9">
        <f>D87-E87</f>
        <v/>
      </c>
      <c r="G87">
        <f>IF(A87="","",IFERROR(INDEX(Map_Line,MATCH(A87,Map_Code,0)),"UNMAPPED"))</f>
        <v/>
      </c>
      <c r="H87">
        <f>IF(A87="","",IFERROR(INDEX(Map_Stmt,MATCH(A87,Map_Code,0)),"UNMAPPED"))</f>
        <v/>
      </c>
      <c r="I87" s="9">
        <f>IF(A87="",0,IFERROR(F87*INDEX(Map_Sign,MATCH(A87,Map_Code,0)),0))</f>
        <v/>
      </c>
    </row>
    <row r="88">
      <c r="A88" s="4" t="n">
        <v>1000</v>
      </c>
      <c r="B88" s="4" t="inlineStr">
        <is>
          <t>Cash - operating account</t>
        </is>
      </c>
      <c r="C88" s="5" t="n">
        <v>45808</v>
      </c>
      <c r="D88" s="18" t="n">
        <v>0</v>
      </c>
      <c r="E88" s="18" t="n">
        <v>2370</v>
      </c>
      <c r="F88" s="9">
        <f>D88-E88</f>
        <v/>
      </c>
      <c r="G88">
        <f>IF(A88="","",IFERROR(INDEX(Map_Line,MATCH(A88,Map_Code,0)),"UNMAPPED"))</f>
        <v/>
      </c>
      <c r="H88">
        <f>IF(A88="","",IFERROR(INDEX(Map_Stmt,MATCH(A88,Map_Code,0)),"UNMAPPED"))</f>
        <v/>
      </c>
      <c r="I88" s="9">
        <f>IF(A88="",0,IFERROR(F88*INDEX(Map_Sign,MATCH(A88,Map_Code,0)),0))</f>
        <v/>
      </c>
    </row>
    <row r="89">
      <c r="A89" s="4" t="n">
        <v>1100</v>
      </c>
      <c r="B89" s="4" t="inlineStr">
        <is>
          <t>Accounts receivable - trade</t>
        </is>
      </c>
      <c r="C89" s="5" t="n">
        <v>45808</v>
      </c>
      <c r="D89" s="18" t="n">
        <v>18000</v>
      </c>
      <c r="E89" s="18" t="n">
        <v>0</v>
      </c>
      <c r="F89" s="9">
        <f>D89-E89</f>
        <v/>
      </c>
      <c r="G89">
        <f>IF(A89="","",IFERROR(INDEX(Map_Line,MATCH(A89,Map_Code,0)),"UNMAPPED"))</f>
        <v/>
      </c>
      <c r="H89">
        <f>IF(A89="","",IFERROR(INDEX(Map_Stmt,MATCH(A89,Map_Code,0)),"UNMAPPED"))</f>
        <v/>
      </c>
      <c r="I89" s="9">
        <f>IF(A89="",0,IFERROR(F89*INDEX(Map_Sign,MATCH(A89,Map_Code,0)),0))</f>
        <v/>
      </c>
    </row>
    <row r="90">
      <c r="A90" s="4" t="n">
        <v>1200</v>
      </c>
      <c r="B90" s="4" t="inlineStr">
        <is>
          <t>Inventory</t>
        </is>
      </c>
      <c r="C90" s="5" t="n">
        <v>45808</v>
      </c>
      <c r="D90" s="18" t="n">
        <v>7000</v>
      </c>
      <c r="E90" s="18" t="n">
        <v>0</v>
      </c>
      <c r="F90" s="9">
        <f>D90-E90</f>
        <v/>
      </c>
      <c r="G90">
        <f>IF(A90="","",IFERROR(INDEX(Map_Line,MATCH(A90,Map_Code,0)),"UNMAPPED"))</f>
        <v/>
      </c>
      <c r="H90">
        <f>IF(A90="","",IFERROR(INDEX(Map_Stmt,MATCH(A90,Map_Code,0)),"UNMAPPED"))</f>
        <v/>
      </c>
      <c r="I90" s="9">
        <f>IF(A90="",0,IFERROR(F90*INDEX(Map_Sign,MATCH(A90,Map_Code,0)),0))</f>
        <v/>
      </c>
    </row>
    <row r="91">
      <c r="A91" s="4" t="n">
        <v>1500</v>
      </c>
      <c r="B91" s="4" t="inlineStr">
        <is>
          <t>Property and equipment, at cost</t>
        </is>
      </c>
      <c r="C91" s="5" t="n">
        <v>45808</v>
      </c>
      <c r="D91" s="18" t="n">
        <v>8000</v>
      </c>
      <c r="E91" s="18" t="n">
        <v>0</v>
      </c>
      <c r="F91" s="9">
        <f>D91-E91</f>
        <v/>
      </c>
      <c r="G91">
        <f>IF(A91="","",IFERROR(INDEX(Map_Line,MATCH(A91,Map_Code,0)),"UNMAPPED"))</f>
        <v/>
      </c>
      <c r="H91">
        <f>IF(A91="","",IFERROR(INDEX(Map_Stmt,MATCH(A91,Map_Code,0)),"UNMAPPED"))</f>
        <v/>
      </c>
      <c r="I91" s="9">
        <f>IF(A91="",0,IFERROR(F91*INDEX(Map_Sign,MATCH(A91,Map_Code,0)),0))</f>
        <v/>
      </c>
    </row>
    <row r="92">
      <c r="A92" s="4" t="n">
        <v>1590</v>
      </c>
      <c r="B92" s="4" t="inlineStr">
        <is>
          <t>Accumulated depreciation</t>
        </is>
      </c>
      <c r="C92" s="5" t="n">
        <v>45808</v>
      </c>
      <c r="D92" s="18" t="n">
        <v>0</v>
      </c>
      <c r="E92" s="18" t="n">
        <v>9000</v>
      </c>
      <c r="F92" s="9">
        <f>D92-E92</f>
        <v/>
      </c>
      <c r="G92">
        <f>IF(A92="","",IFERROR(INDEX(Map_Line,MATCH(A92,Map_Code,0)),"UNMAPPED"))</f>
        <v/>
      </c>
      <c r="H92">
        <f>IF(A92="","",IFERROR(INDEX(Map_Stmt,MATCH(A92,Map_Code,0)),"UNMAPPED"))</f>
        <v/>
      </c>
      <c r="I92" s="9">
        <f>IF(A92="",0,IFERROR(F92*INDEX(Map_Sign,MATCH(A92,Map_Code,0)),0))</f>
        <v/>
      </c>
    </row>
    <row r="93">
      <c r="A93" s="4" t="n">
        <v>2000</v>
      </c>
      <c r="B93" s="4" t="inlineStr">
        <is>
          <t>Accounts payable - trade</t>
        </is>
      </c>
      <c r="C93" s="5" t="n">
        <v>45808</v>
      </c>
      <c r="D93" s="18" t="n">
        <v>0</v>
      </c>
      <c r="E93" s="18" t="n">
        <v>5500</v>
      </c>
      <c r="F93" s="9">
        <f>D93-E93</f>
        <v/>
      </c>
      <c r="G93">
        <f>IF(A93="","",IFERROR(INDEX(Map_Line,MATCH(A93,Map_Code,0)),"UNMAPPED"))</f>
        <v/>
      </c>
      <c r="H93">
        <f>IF(A93="","",IFERROR(INDEX(Map_Stmt,MATCH(A93,Map_Code,0)),"UNMAPPED"))</f>
        <v/>
      </c>
      <c r="I93" s="9">
        <f>IF(A93="",0,IFERROR(F93*INDEX(Map_Sign,MATCH(A93,Map_Code,0)),0))</f>
        <v/>
      </c>
    </row>
    <row r="94">
      <c r="A94" s="4" t="n">
        <v>2100</v>
      </c>
      <c r="B94" s="4" t="inlineStr">
        <is>
          <t>Accrued liabilities</t>
        </is>
      </c>
      <c r="C94" s="5" t="n">
        <v>45808</v>
      </c>
      <c r="D94" s="18" t="n">
        <v>0</v>
      </c>
      <c r="E94" s="18" t="n">
        <v>1500</v>
      </c>
      <c r="F94" s="9">
        <f>D94-E94</f>
        <v/>
      </c>
      <c r="G94">
        <f>IF(A94="","",IFERROR(INDEX(Map_Line,MATCH(A94,Map_Code,0)),"UNMAPPED"))</f>
        <v/>
      </c>
      <c r="H94">
        <f>IF(A94="","",IFERROR(INDEX(Map_Stmt,MATCH(A94,Map_Code,0)),"UNMAPPED"))</f>
        <v/>
      </c>
      <c r="I94" s="9">
        <f>IF(A94="",0,IFERROR(F94*INDEX(Map_Sign,MATCH(A94,Map_Code,0)),0))</f>
        <v/>
      </c>
    </row>
    <row r="95">
      <c r="A95" s="4" t="n">
        <v>2200</v>
      </c>
      <c r="B95" s="4" t="inlineStr">
        <is>
          <t>Income taxes payable</t>
        </is>
      </c>
      <c r="C95" s="5" t="n">
        <v>45808</v>
      </c>
      <c r="D95" s="18" t="n">
        <v>0</v>
      </c>
      <c r="E95" s="18" t="n">
        <v>6158</v>
      </c>
      <c r="F95" s="9">
        <f>D95-E95</f>
        <v/>
      </c>
      <c r="G95">
        <f>IF(A95="","",IFERROR(INDEX(Map_Line,MATCH(A95,Map_Code,0)),"UNMAPPED"))</f>
        <v/>
      </c>
      <c r="H95">
        <f>IF(A95="","",IFERROR(INDEX(Map_Stmt,MATCH(A95,Map_Code,0)),"UNMAPPED"))</f>
        <v/>
      </c>
      <c r="I95" s="9">
        <f>IF(A95="",0,IFERROR(F95*INDEX(Map_Sign,MATCH(A95,Map_Code,0)),0))</f>
        <v/>
      </c>
    </row>
    <row r="96">
      <c r="A96" s="4" t="n">
        <v>2500</v>
      </c>
      <c r="B96" s="4" t="inlineStr">
        <is>
          <t>Term loan</t>
        </is>
      </c>
      <c r="C96" s="5" t="n">
        <v>45808</v>
      </c>
      <c r="D96" s="18" t="n">
        <v>10000</v>
      </c>
      <c r="E96" s="18" t="n">
        <v>0</v>
      </c>
      <c r="F96" s="9">
        <f>D96-E96</f>
        <v/>
      </c>
      <c r="G96">
        <f>IF(A96="","",IFERROR(INDEX(Map_Line,MATCH(A96,Map_Code,0)),"UNMAPPED"))</f>
        <v/>
      </c>
      <c r="H96">
        <f>IF(A96="","",IFERROR(INDEX(Map_Stmt,MATCH(A96,Map_Code,0)),"UNMAPPED"))</f>
        <v/>
      </c>
      <c r="I96" s="9">
        <f>IF(A96="",0,IFERROR(F96*INDEX(Map_Sign,MATCH(A96,Map_Code,0)),0))</f>
        <v/>
      </c>
    </row>
    <row r="97">
      <c r="A97" s="4" t="n">
        <v>4000</v>
      </c>
      <c r="B97" s="4" t="inlineStr">
        <is>
          <t>Product sales</t>
        </is>
      </c>
      <c r="C97" s="5" t="n">
        <v>45808</v>
      </c>
      <c r="D97" s="18" t="n">
        <v>0</v>
      </c>
      <c r="E97" s="18" t="n">
        <v>572200</v>
      </c>
      <c r="F97" s="9">
        <f>D97-E97</f>
        <v/>
      </c>
      <c r="G97">
        <f>IF(A97="","",IFERROR(INDEX(Map_Line,MATCH(A97,Map_Code,0)),"UNMAPPED"))</f>
        <v/>
      </c>
      <c r="H97">
        <f>IF(A97="","",IFERROR(INDEX(Map_Stmt,MATCH(A97,Map_Code,0)),"UNMAPPED"))</f>
        <v/>
      </c>
      <c r="I97" s="9">
        <f>IF(A97="",0,IFERROR(F97*INDEX(Map_Sign,MATCH(A97,Map_Code,0)),0))</f>
        <v/>
      </c>
    </row>
    <row r="98">
      <c r="A98" s="4" t="n">
        <v>4100</v>
      </c>
      <c r="B98" s="4" t="inlineStr">
        <is>
          <t>Sales returns and allowances</t>
        </is>
      </c>
      <c r="C98" s="5" t="n">
        <v>45808</v>
      </c>
      <c r="D98" s="18" t="n">
        <v>11200</v>
      </c>
      <c r="E98" s="18" t="n">
        <v>0</v>
      </c>
      <c r="F98" s="9">
        <f>D98-E98</f>
        <v/>
      </c>
      <c r="G98">
        <f>IF(A98="","",IFERROR(INDEX(Map_Line,MATCH(A98,Map_Code,0)),"UNMAPPED"))</f>
        <v/>
      </c>
      <c r="H98">
        <f>IF(A98="","",IFERROR(INDEX(Map_Stmt,MATCH(A98,Map_Code,0)),"UNMAPPED"))</f>
        <v/>
      </c>
      <c r="I98" s="9">
        <f>IF(A98="",0,IFERROR(F98*INDEX(Map_Sign,MATCH(A98,Map_Code,0)),0))</f>
        <v/>
      </c>
    </row>
    <row r="99">
      <c r="A99" s="4" t="n">
        <v>5000</v>
      </c>
      <c r="B99" s="4" t="inlineStr">
        <is>
          <t>Cost of goods sold</t>
        </is>
      </c>
      <c r="C99" s="5" t="n">
        <v>45808</v>
      </c>
      <c r="D99" s="18" t="n">
        <v>347800</v>
      </c>
      <c r="E99" s="18" t="n">
        <v>0</v>
      </c>
      <c r="F99" s="9">
        <f>D99-E99</f>
        <v/>
      </c>
      <c r="G99">
        <f>IF(A99="","",IFERROR(INDEX(Map_Line,MATCH(A99,Map_Code,0)),"UNMAPPED"))</f>
        <v/>
      </c>
      <c r="H99">
        <f>IF(A99="","",IFERROR(INDEX(Map_Stmt,MATCH(A99,Map_Code,0)),"UNMAPPED"))</f>
        <v/>
      </c>
      <c r="I99" s="9">
        <f>IF(A99="",0,IFERROR(F99*INDEX(Map_Sign,MATCH(A99,Map_Code,0)),0))</f>
        <v/>
      </c>
    </row>
    <row r="100">
      <c r="A100" s="4" t="n">
        <v>6000</v>
      </c>
      <c r="B100" s="4" t="inlineStr">
        <is>
          <t>Salaries and wages</t>
        </is>
      </c>
      <c r="C100" s="5" t="n">
        <v>45808</v>
      </c>
      <c r="D100" s="18" t="n">
        <v>94400</v>
      </c>
      <c r="E100" s="18" t="n">
        <v>0</v>
      </c>
      <c r="F100" s="9">
        <f>D100-E100</f>
        <v/>
      </c>
      <c r="G100">
        <f>IF(A100="","",IFERROR(INDEX(Map_Line,MATCH(A100,Map_Code,0)),"UNMAPPED"))</f>
        <v/>
      </c>
      <c r="H100">
        <f>IF(A100="","",IFERROR(INDEX(Map_Stmt,MATCH(A100,Map_Code,0)),"UNMAPPED"))</f>
        <v/>
      </c>
      <c r="I100" s="9">
        <f>IF(A100="",0,IFERROR(F100*INDEX(Map_Sign,MATCH(A100,Map_Code,0)),0))</f>
        <v/>
      </c>
    </row>
    <row r="101">
      <c r="A101" s="4" t="n">
        <v>6050</v>
      </c>
      <c r="B101" s="4" t="inlineStr">
        <is>
          <t>Payroll taxes and benefits</t>
        </is>
      </c>
      <c r="C101" s="5" t="n">
        <v>45808</v>
      </c>
      <c r="D101" s="18" t="n">
        <v>23600</v>
      </c>
      <c r="E101" s="18" t="n">
        <v>0</v>
      </c>
      <c r="F101" s="9">
        <f>D101-E101</f>
        <v/>
      </c>
      <c r="G101">
        <f>IF(A101="","",IFERROR(INDEX(Map_Line,MATCH(A101,Map_Code,0)),"UNMAPPED"))</f>
        <v/>
      </c>
      <c r="H101">
        <f>IF(A101="","",IFERROR(INDEX(Map_Stmt,MATCH(A101,Map_Code,0)),"UNMAPPED"))</f>
        <v/>
      </c>
      <c r="I101" s="9">
        <f>IF(A101="",0,IFERROR(F101*INDEX(Map_Sign,MATCH(A101,Map_Code,0)),0))</f>
        <v/>
      </c>
    </row>
    <row r="102">
      <c r="A102" s="4" t="n">
        <v>6200</v>
      </c>
      <c r="B102" s="4" t="inlineStr">
        <is>
          <t>Rent and occupancy</t>
        </is>
      </c>
      <c r="C102" s="5" t="n">
        <v>45808</v>
      </c>
      <c r="D102" s="18" t="n">
        <v>20800</v>
      </c>
      <c r="E102" s="18" t="n">
        <v>0</v>
      </c>
      <c r="F102" s="9">
        <f>D102-E102</f>
        <v/>
      </c>
      <c r="G102">
        <f>IF(A102="","",IFERROR(INDEX(Map_Line,MATCH(A102,Map_Code,0)),"UNMAPPED"))</f>
        <v/>
      </c>
      <c r="H102">
        <f>IF(A102="","",IFERROR(INDEX(Map_Stmt,MATCH(A102,Map_Code,0)),"UNMAPPED"))</f>
        <v/>
      </c>
      <c r="I102" s="9">
        <f>IF(A102="",0,IFERROR(F102*INDEX(Map_Sign,MATCH(A102,Map_Code,0)),0))</f>
        <v/>
      </c>
    </row>
    <row r="103">
      <c r="A103" s="4" t="n">
        <v>6500</v>
      </c>
      <c r="B103" s="4" t="inlineStr">
        <is>
          <t>Other selling, general and administrative</t>
        </is>
      </c>
      <c r="C103" s="5" t="n">
        <v>45808</v>
      </c>
      <c r="D103" s="18" t="n">
        <v>37500</v>
      </c>
      <c r="E103" s="18" t="n">
        <v>0</v>
      </c>
      <c r="F103" s="9">
        <f>D103-E103</f>
        <v/>
      </c>
      <c r="G103">
        <f>IF(A103="","",IFERROR(INDEX(Map_Line,MATCH(A103,Map_Code,0)),"UNMAPPED"))</f>
        <v/>
      </c>
      <c r="H103">
        <f>IF(A103="","",IFERROR(INDEX(Map_Stmt,MATCH(A103,Map_Code,0)),"UNMAPPED"))</f>
        <v/>
      </c>
      <c r="I103" s="9">
        <f>IF(A103="",0,IFERROR(F103*INDEX(Map_Sign,MATCH(A103,Map_Code,0)),0))</f>
        <v/>
      </c>
    </row>
    <row r="104">
      <c r="A104" s="4" t="n">
        <v>6800</v>
      </c>
      <c r="B104" s="4" t="inlineStr">
        <is>
          <t>Depreciation</t>
        </is>
      </c>
      <c r="C104" s="5" t="n">
        <v>45808</v>
      </c>
      <c r="D104" s="18" t="n">
        <v>9000</v>
      </c>
      <c r="E104" s="18" t="n">
        <v>0</v>
      </c>
      <c r="F104" s="9">
        <f>D104-E104</f>
        <v/>
      </c>
      <c r="G104">
        <f>IF(A104="","",IFERROR(INDEX(Map_Line,MATCH(A104,Map_Code,0)),"UNMAPPED"))</f>
        <v/>
      </c>
      <c r="H104">
        <f>IF(A104="","",IFERROR(INDEX(Map_Stmt,MATCH(A104,Map_Code,0)),"UNMAPPED"))</f>
        <v/>
      </c>
      <c r="I104" s="9">
        <f>IF(A104="",0,IFERROR(F104*INDEX(Map_Sign,MATCH(A104,Map_Code,0)),0))</f>
        <v/>
      </c>
    </row>
    <row r="105">
      <c r="A105" s="4" t="n">
        <v>7000</v>
      </c>
      <c r="B105" s="4" t="inlineStr">
        <is>
          <t>Interest expense</t>
        </is>
      </c>
      <c r="C105" s="5" t="n">
        <v>45808</v>
      </c>
      <c r="D105" s="18" t="n">
        <v>3270</v>
      </c>
      <c r="E105" s="18" t="n">
        <v>0</v>
      </c>
      <c r="F105" s="9">
        <f>D105-E105</f>
        <v/>
      </c>
      <c r="G105">
        <f>IF(A105="","",IFERROR(INDEX(Map_Line,MATCH(A105,Map_Code,0)),"UNMAPPED"))</f>
        <v/>
      </c>
      <c r="H105">
        <f>IF(A105="","",IFERROR(INDEX(Map_Stmt,MATCH(A105,Map_Code,0)),"UNMAPPED"))</f>
        <v/>
      </c>
      <c r="I105" s="9">
        <f>IF(A105="",0,IFERROR(F105*INDEX(Map_Sign,MATCH(A105,Map_Code,0)),0))</f>
        <v/>
      </c>
    </row>
    <row r="106">
      <c r="A106" s="4" t="n">
        <v>8000</v>
      </c>
      <c r="B106" s="4" t="inlineStr">
        <is>
          <t>Income tax expense</t>
        </is>
      </c>
      <c r="C106" s="5" t="n">
        <v>45808</v>
      </c>
      <c r="D106" s="18" t="n">
        <v>6158</v>
      </c>
      <c r="E106" s="18" t="n">
        <v>0</v>
      </c>
      <c r="F106" s="9">
        <f>D106-E106</f>
        <v/>
      </c>
      <c r="G106">
        <f>IF(A106="","",IFERROR(INDEX(Map_Line,MATCH(A106,Map_Code,0)),"UNMAPPED"))</f>
        <v/>
      </c>
      <c r="H106">
        <f>IF(A106="","",IFERROR(INDEX(Map_Stmt,MATCH(A106,Map_Code,0)),"UNMAPPED"))</f>
        <v/>
      </c>
      <c r="I106" s="9">
        <f>IF(A106="",0,IFERROR(F106*INDEX(Map_Sign,MATCH(A106,Map_Code,0)),0))</f>
        <v/>
      </c>
    </row>
    <row r="107">
      <c r="A107" s="4" t="n">
        <v>1000</v>
      </c>
      <c r="B107" s="4" t="inlineStr">
        <is>
          <t>Cash - operating account</t>
        </is>
      </c>
      <c r="C107" s="5" t="n">
        <v>45838</v>
      </c>
      <c r="D107" s="18" t="n">
        <v>6714</v>
      </c>
      <c r="E107" s="18" t="n">
        <v>0</v>
      </c>
      <c r="F107" s="9">
        <f>D107-E107</f>
        <v/>
      </c>
      <c r="G107">
        <f>IF(A107="","",IFERROR(INDEX(Map_Line,MATCH(A107,Map_Code,0)),"UNMAPPED"))</f>
        <v/>
      </c>
      <c r="H107">
        <f>IF(A107="","",IFERROR(INDEX(Map_Stmt,MATCH(A107,Map_Code,0)),"UNMAPPED"))</f>
        <v/>
      </c>
      <c r="I107" s="9">
        <f>IF(A107="",0,IFERROR(F107*INDEX(Map_Sign,MATCH(A107,Map_Code,0)),0))</f>
        <v/>
      </c>
    </row>
    <row r="108">
      <c r="A108" s="4" t="n">
        <v>1100</v>
      </c>
      <c r="B108" s="4" t="inlineStr">
        <is>
          <t>Accounts receivable - trade</t>
        </is>
      </c>
      <c r="C108" s="5" t="n">
        <v>45838</v>
      </c>
      <c r="D108" s="18" t="n">
        <v>0</v>
      </c>
      <c r="E108" s="18" t="n">
        <v>4000</v>
      </c>
      <c r="F108" s="9">
        <f>D108-E108</f>
        <v/>
      </c>
      <c r="G108">
        <f>IF(A108="","",IFERROR(INDEX(Map_Line,MATCH(A108,Map_Code,0)),"UNMAPPED"))</f>
        <v/>
      </c>
      <c r="H108">
        <f>IF(A108="","",IFERROR(INDEX(Map_Stmt,MATCH(A108,Map_Code,0)),"UNMAPPED"))</f>
        <v/>
      </c>
      <c r="I108" s="9">
        <f>IF(A108="",0,IFERROR(F108*INDEX(Map_Sign,MATCH(A108,Map_Code,0)),0))</f>
        <v/>
      </c>
    </row>
    <row r="109">
      <c r="A109" s="4" t="n">
        <v>1200</v>
      </c>
      <c r="B109" s="4" t="inlineStr">
        <is>
          <t>Inventory</t>
        </is>
      </c>
      <c r="C109" s="5" t="n">
        <v>45838</v>
      </c>
      <c r="D109" s="18" t="n">
        <v>5000</v>
      </c>
      <c r="E109" s="18" t="n">
        <v>0</v>
      </c>
      <c r="F109" s="9">
        <f>D109-E109</f>
        <v/>
      </c>
      <c r="G109">
        <f>IF(A109="","",IFERROR(INDEX(Map_Line,MATCH(A109,Map_Code,0)),"UNMAPPED"))</f>
        <v/>
      </c>
      <c r="H109">
        <f>IF(A109="","",IFERROR(INDEX(Map_Stmt,MATCH(A109,Map_Code,0)),"UNMAPPED"))</f>
        <v/>
      </c>
      <c r="I109" s="9">
        <f>IF(A109="",0,IFERROR(F109*INDEX(Map_Sign,MATCH(A109,Map_Code,0)),0))</f>
        <v/>
      </c>
    </row>
    <row r="110">
      <c r="A110" s="4" t="n">
        <v>1590</v>
      </c>
      <c r="B110" s="4" t="inlineStr">
        <is>
          <t>Accumulated depreciation</t>
        </is>
      </c>
      <c r="C110" s="5" t="n">
        <v>45838</v>
      </c>
      <c r="D110" s="18" t="n">
        <v>0</v>
      </c>
      <c r="E110" s="18" t="n">
        <v>9000</v>
      </c>
      <c r="F110" s="9">
        <f>D110-E110</f>
        <v/>
      </c>
      <c r="G110">
        <f>IF(A110="","",IFERROR(INDEX(Map_Line,MATCH(A110,Map_Code,0)),"UNMAPPED"))</f>
        <v/>
      </c>
      <c r="H110">
        <f>IF(A110="","",IFERROR(INDEX(Map_Stmt,MATCH(A110,Map_Code,0)),"UNMAPPED"))</f>
        <v/>
      </c>
      <c r="I110" s="9">
        <f>IF(A110="",0,IFERROR(F110*INDEX(Map_Sign,MATCH(A110,Map_Code,0)),0))</f>
        <v/>
      </c>
    </row>
    <row r="111">
      <c r="A111" s="4" t="n">
        <v>2000</v>
      </c>
      <c r="B111" s="4" t="inlineStr">
        <is>
          <t>Accounts payable - trade</t>
        </is>
      </c>
      <c r="C111" s="5" t="n">
        <v>45838</v>
      </c>
      <c r="D111" s="18" t="n">
        <v>2500</v>
      </c>
      <c r="E111" s="18" t="n">
        <v>0</v>
      </c>
      <c r="F111" s="9">
        <f>D111-E111</f>
        <v/>
      </c>
      <c r="G111">
        <f>IF(A111="","",IFERROR(INDEX(Map_Line,MATCH(A111,Map_Code,0)),"UNMAPPED"))</f>
        <v/>
      </c>
      <c r="H111">
        <f>IF(A111="","",IFERROR(INDEX(Map_Stmt,MATCH(A111,Map_Code,0)),"UNMAPPED"))</f>
        <v/>
      </c>
      <c r="I111" s="9">
        <f>IF(A111="",0,IFERROR(F111*INDEX(Map_Sign,MATCH(A111,Map_Code,0)),0))</f>
        <v/>
      </c>
    </row>
    <row r="112">
      <c r="A112" s="4" t="n">
        <v>2100</v>
      </c>
      <c r="B112" s="4" t="inlineStr">
        <is>
          <t>Accrued liabilities</t>
        </is>
      </c>
      <c r="C112" s="5" t="n">
        <v>45838</v>
      </c>
      <c r="D112" s="18" t="n">
        <v>1000</v>
      </c>
      <c r="E112" s="18" t="n">
        <v>0</v>
      </c>
      <c r="F112" s="9">
        <f>D112-E112</f>
        <v/>
      </c>
      <c r="G112">
        <f>IF(A112="","",IFERROR(INDEX(Map_Line,MATCH(A112,Map_Code,0)),"UNMAPPED"))</f>
        <v/>
      </c>
      <c r="H112">
        <f>IF(A112="","",IFERROR(INDEX(Map_Stmt,MATCH(A112,Map_Code,0)),"UNMAPPED"))</f>
        <v/>
      </c>
      <c r="I112" s="9">
        <f>IF(A112="",0,IFERROR(F112*INDEX(Map_Sign,MATCH(A112,Map_Code,0)),0))</f>
        <v/>
      </c>
    </row>
    <row r="113">
      <c r="A113" s="4" t="n">
        <v>2200</v>
      </c>
      <c r="B113" s="4" t="inlineStr">
        <is>
          <t>Income taxes payable</t>
        </is>
      </c>
      <c r="C113" s="5" t="n">
        <v>45838</v>
      </c>
      <c r="D113" s="18" t="n">
        <v>5403</v>
      </c>
      <c r="E113" s="18" t="n">
        <v>0</v>
      </c>
      <c r="F113" s="9">
        <f>D113-E113</f>
        <v/>
      </c>
      <c r="G113">
        <f>IF(A113="","",IFERROR(INDEX(Map_Line,MATCH(A113,Map_Code,0)),"UNMAPPED"))</f>
        <v/>
      </c>
      <c r="H113">
        <f>IF(A113="","",IFERROR(INDEX(Map_Stmt,MATCH(A113,Map_Code,0)),"UNMAPPED"))</f>
        <v/>
      </c>
      <c r="I113" s="9">
        <f>IF(A113="",0,IFERROR(F113*INDEX(Map_Sign,MATCH(A113,Map_Code,0)),0))</f>
        <v/>
      </c>
    </row>
    <row r="114">
      <c r="A114" s="4" t="n">
        <v>2500</v>
      </c>
      <c r="B114" s="4" t="inlineStr">
        <is>
          <t>Term loan</t>
        </is>
      </c>
      <c r="C114" s="5" t="n">
        <v>45838</v>
      </c>
      <c r="D114" s="18" t="n">
        <v>10000</v>
      </c>
      <c r="E114" s="18" t="n">
        <v>0</v>
      </c>
      <c r="F114" s="9">
        <f>D114-E114</f>
        <v/>
      </c>
      <c r="G114">
        <f>IF(A114="","",IFERROR(INDEX(Map_Line,MATCH(A114,Map_Code,0)),"UNMAPPED"))</f>
        <v/>
      </c>
      <c r="H114">
        <f>IF(A114="","",IFERROR(INDEX(Map_Stmt,MATCH(A114,Map_Code,0)),"UNMAPPED"))</f>
        <v/>
      </c>
      <c r="I114" s="9">
        <f>IF(A114="",0,IFERROR(F114*INDEX(Map_Sign,MATCH(A114,Map_Code,0)),0))</f>
        <v/>
      </c>
    </row>
    <row r="115">
      <c r="A115" s="4" t="n">
        <v>4000</v>
      </c>
      <c r="B115" s="4" t="inlineStr">
        <is>
          <t>Product sales</t>
        </is>
      </c>
      <c r="C115" s="5" t="n">
        <v>45838</v>
      </c>
      <c r="D115" s="18" t="n">
        <v>0</v>
      </c>
      <c r="E115" s="18" t="n">
        <v>567100</v>
      </c>
      <c r="F115" s="9">
        <f>D115-E115</f>
        <v/>
      </c>
      <c r="G115">
        <f>IF(A115="","",IFERROR(INDEX(Map_Line,MATCH(A115,Map_Code,0)),"UNMAPPED"))</f>
        <v/>
      </c>
      <c r="H115">
        <f>IF(A115="","",IFERROR(INDEX(Map_Stmt,MATCH(A115,Map_Code,0)),"UNMAPPED"))</f>
        <v/>
      </c>
      <c r="I115" s="9">
        <f>IF(A115="",0,IFERROR(F115*INDEX(Map_Sign,MATCH(A115,Map_Code,0)),0))</f>
        <v/>
      </c>
    </row>
    <row r="116">
      <c r="A116" s="4" t="n">
        <v>4100</v>
      </c>
      <c r="B116" s="4" t="inlineStr">
        <is>
          <t>Sales returns and allowances</t>
        </is>
      </c>
      <c r="C116" s="5" t="n">
        <v>45838</v>
      </c>
      <c r="D116" s="18" t="n">
        <v>11100</v>
      </c>
      <c r="E116" s="18" t="n">
        <v>0</v>
      </c>
      <c r="F116" s="9">
        <f>D116-E116</f>
        <v/>
      </c>
      <c r="G116">
        <f>IF(A116="","",IFERROR(INDEX(Map_Line,MATCH(A116,Map_Code,0)),"UNMAPPED"))</f>
        <v/>
      </c>
      <c r="H116">
        <f>IF(A116="","",IFERROR(INDEX(Map_Stmt,MATCH(A116,Map_Code,0)),"UNMAPPED"))</f>
        <v/>
      </c>
      <c r="I116" s="9">
        <f>IF(A116="",0,IFERROR(F116*INDEX(Map_Sign,MATCH(A116,Map_Code,0)),0))</f>
        <v/>
      </c>
    </row>
    <row r="117">
      <c r="A117" s="4" t="n">
        <v>5000</v>
      </c>
      <c r="B117" s="4" t="inlineStr">
        <is>
          <t>Cost of goods sold</t>
        </is>
      </c>
      <c r="C117" s="5" t="n">
        <v>45838</v>
      </c>
      <c r="D117" s="18" t="n">
        <v>344700</v>
      </c>
      <c r="E117" s="18" t="n">
        <v>0</v>
      </c>
      <c r="F117" s="9">
        <f>D117-E117</f>
        <v/>
      </c>
      <c r="G117">
        <f>IF(A117="","",IFERROR(INDEX(Map_Line,MATCH(A117,Map_Code,0)),"UNMAPPED"))</f>
        <v/>
      </c>
      <c r="H117">
        <f>IF(A117="","",IFERROR(INDEX(Map_Stmt,MATCH(A117,Map_Code,0)),"UNMAPPED"))</f>
        <v/>
      </c>
      <c r="I117" s="9">
        <f>IF(A117="",0,IFERROR(F117*INDEX(Map_Sign,MATCH(A117,Map_Code,0)),0))</f>
        <v/>
      </c>
    </row>
    <row r="118">
      <c r="A118" s="4" t="n">
        <v>6000</v>
      </c>
      <c r="B118" s="4" t="inlineStr">
        <is>
          <t>Salaries and wages</t>
        </is>
      </c>
      <c r="C118" s="5" t="n">
        <v>45838</v>
      </c>
      <c r="D118" s="18" t="n">
        <v>94400</v>
      </c>
      <c r="E118" s="18" t="n">
        <v>0</v>
      </c>
      <c r="F118" s="9">
        <f>D118-E118</f>
        <v/>
      </c>
      <c r="G118">
        <f>IF(A118="","",IFERROR(INDEX(Map_Line,MATCH(A118,Map_Code,0)),"UNMAPPED"))</f>
        <v/>
      </c>
      <c r="H118">
        <f>IF(A118="","",IFERROR(INDEX(Map_Stmt,MATCH(A118,Map_Code,0)),"UNMAPPED"))</f>
        <v/>
      </c>
      <c r="I118" s="9">
        <f>IF(A118="",0,IFERROR(F118*INDEX(Map_Sign,MATCH(A118,Map_Code,0)),0))</f>
        <v/>
      </c>
    </row>
    <row r="119">
      <c r="A119" s="4" t="n">
        <v>6050</v>
      </c>
      <c r="B119" s="4" t="inlineStr">
        <is>
          <t>Payroll taxes and benefits</t>
        </is>
      </c>
      <c r="C119" s="5" t="n">
        <v>45838</v>
      </c>
      <c r="D119" s="18" t="n">
        <v>23600</v>
      </c>
      <c r="E119" s="18" t="n">
        <v>0</v>
      </c>
      <c r="F119" s="9">
        <f>D119-E119</f>
        <v/>
      </c>
      <c r="G119">
        <f>IF(A119="","",IFERROR(INDEX(Map_Line,MATCH(A119,Map_Code,0)),"UNMAPPED"))</f>
        <v/>
      </c>
      <c r="H119">
        <f>IF(A119="","",IFERROR(INDEX(Map_Stmt,MATCH(A119,Map_Code,0)),"UNMAPPED"))</f>
        <v/>
      </c>
      <c r="I119" s="9">
        <f>IF(A119="",0,IFERROR(F119*INDEX(Map_Sign,MATCH(A119,Map_Code,0)),0))</f>
        <v/>
      </c>
    </row>
    <row r="120">
      <c r="A120" s="4" t="n">
        <v>6200</v>
      </c>
      <c r="B120" s="4" t="inlineStr">
        <is>
          <t>Rent and occupancy</t>
        </is>
      </c>
      <c r="C120" s="5" t="n">
        <v>45838</v>
      </c>
      <c r="D120" s="18" t="n">
        <v>20800</v>
      </c>
      <c r="E120" s="18" t="n">
        <v>0</v>
      </c>
      <c r="F120" s="9">
        <f>D120-E120</f>
        <v/>
      </c>
      <c r="G120">
        <f>IF(A120="","",IFERROR(INDEX(Map_Line,MATCH(A120,Map_Code,0)),"UNMAPPED"))</f>
        <v/>
      </c>
      <c r="H120">
        <f>IF(A120="","",IFERROR(INDEX(Map_Stmt,MATCH(A120,Map_Code,0)),"UNMAPPED"))</f>
        <v/>
      </c>
      <c r="I120" s="9">
        <f>IF(A120="",0,IFERROR(F120*INDEX(Map_Sign,MATCH(A120,Map_Code,0)),0))</f>
        <v/>
      </c>
    </row>
    <row r="121">
      <c r="A121" s="4" t="n">
        <v>6500</v>
      </c>
      <c r="B121" s="4" t="inlineStr">
        <is>
          <t>Other selling, general and administrative</t>
        </is>
      </c>
      <c r="C121" s="5" t="n">
        <v>45838</v>
      </c>
      <c r="D121" s="18" t="n">
        <v>36800</v>
      </c>
      <c r="E121" s="18" t="n">
        <v>0</v>
      </c>
      <c r="F121" s="9">
        <f>D121-E121</f>
        <v/>
      </c>
      <c r="G121">
        <f>IF(A121="","",IFERROR(INDEX(Map_Line,MATCH(A121,Map_Code,0)),"UNMAPPED"))</f>
        <v/>
      </c>
      <c r="H121">
        <f>IF(A121="","",IFERROR(INDEX(Map_Stmt,MATCH(A121,Map_Code,0)),"UNMAPPED"))</f>
        <v/>
      </c>
      <c r="I121" s="9">
        <f>IF(A121="",0,IFERROR(F121*INDEX(Map_Sign,MATCH(A121,Map_Code,0)),0))</f>
        <v/>
      </c>
    </row>
    <row r="122">
      <c r="A122" s="4" t="n">
        <v>6800</v>
      </c>
      <c r="B122" s="4" t="inlineStr">
        <is>
          <t>Depreciation</t>
        </is>
      </c>
      <c r="C122" s="5" t="n">
        <v>45838</v>
      </c>
      <c r="D122" s="18" t="n">
        <v>9000</v>
      </c>
      <c r="E122" s="18" t="n">
        <v>0</v>
      </c>
      <c r="F122" s="9">
        <f>D122-E122</f>
        <v/>
      </c>
      <c r="G122">
        <f>IF(A122="","",IFERROR(INDEX(Map_Line,MATCH(A122,Map_Code,0)),"UNMAPPED"))</f>
        <v/>
      </c>
      <c r="H122">
        <f>IF(A122="","",IFERROR(INDEX(Map_Stmt,MATCH(A122,Map_Code,0)),"UNMAPPED"))</f>
        <v/>
      </c>
      <c r="I122" s="9">
        <f>IF(A122="",0,IFERROR(F122*INDEX(Map_Sign,MATCH(A122,Map_Code,0)),0))</f>
        <v/>
      </c>
    </row>
    <row r="123">
      <c r="A123" s="4" t="n">
        <v>7000</v>
      </c>
      <c r="B123" s="4" t="inlineStr">
        <is>
          <t>Interest expense</t>
        </is>
      </c>
      <c r="C123" s="5" t="n">
        <v>45838</v>
      </c>
      <c r="D123" s="18" t="n">
        <v>3210</v>
      </c>
      <c r="E123" s="18" t="n">
        <v>0</v>
      </c>
      <c r="F123" s="9">
        <f>D123-E123</f>
        <v/>
      </c>
      <c r="G123">
        <f>IF(A123="","",IFERROR(INDEX(Map_Line,MATCH(A123,Map_Code,0)),"UNMAPPED"))</f>
        <v/>
      </c>
      <c r="H123">
        <f>IF(A123="","",IFERROR(INDEX(Map_Stmt,MATCH(A123,Map_Code,0)),"UNMAPPED"))</f>
        <v/>
      </c>
      <c r="I123" s="9">
        <f>IF(A123="",0,IFERROR(F123*INDEX(Map_Sign,MATCH(A123,Map_Code,0)),0))</f>
        <v/>
      </c>
    </row>
    <row r="124">
      <c r="A124" s="4" t="n">
        <v>8000</v>
      </c>
      <c r="B124" s="4" t="inlineStr">
        <is>
          <t>Income tax expense</t>
        </is>
      </c>
      <c r="C124" s="5" t="n">
        <v>45838</v>
      </c>
      <c r="D124" s="18" t="n">
        <v>5873</v>
      </c>
      <c r="E124" s="18" t="n">
        <v>0</v>
      </c>
      <c r="F124" s="9">
        <f>D124-E124</f>
        <v/>
      </c>
      <c r="G124">
        <f>IF(A124="","",IFERROR(INDEX(Map_Line,MATCH(A124,Map_Code,0)),"UNMAPPED"))</f>
        <v/>
      </c>
      <c r="H124">
        <f>IF(A124="","",IFERROR(INDEX(Map_Stmt,MATCH(A124,Map_Code,0)),"UNMAPPED"))</f>
        <v/>
      </c>
      <c r="I124" s="9">
        <f>IF(A124="",0,IFERROR(F124*INDEX(Map_Sign,MATCH(A124,Map_Code,0)),0))</f>
        <v/>
      </c>
    </row>
    <row r="125">
      <c r="A125" s="4" t="n">
        <v>1000</v>
      </c>
      <c r="B125" s="4" t="inlineStr">
        <is>
          <t>Cash - operating account</t>
        </is>
      </c>
      <c r="C125" s="5" t="n">
        <v>45869</v>
      </c>
      <c r="D125" s="18" t="n">
        <v>25150</v>
      </c>
      <c r="E125" s="18" t="n">
        <v>0</v>
      </c>
      <c r="F125" s="9">
        <f>D125-E125</f>
        <v/>
      </c>
      <c r="G125">
        <f>IF(A125="","",IFERROR(INDEX(Map_Line,MATCH(A125,Map_Code,0)),"UNMAPPED"))</f>
        <v/>
      </c>
      <c r="H125">
        <f>IF(A125="","",IFERROR(INDEX(Map_Stmt,MATCH(A125,Map_Code,0)),"UNMAPPED"))</f>
        <v/>
      </c>
      <c r="I125" s="9">
        <f>IF(A125="",0,IFERROR(F125*INDEX(Map_Sign,MATCH(A125,Map_Code,0)),0))</f>
        <v/>
      </c>
    </row>
    <row r="126">
      <c r="A126" s="4" t="n">
        <v>1100</v>
      </c>
      <c r="B126" s="4" t="inlineStr">
        <is>
          <t>Accounts receivable - trade</t>
        </is>
      </c>
      <c r="C126" s="5" t="n">
        <v>45869</v>
      </c>
      <c r="D126" s="18" t="n">
        <v>0</v>
      </c>
      <c r="E126" s="18" t="n">
        <v>18000</v>
      </c>
      <c r="F126" s="9">
        <f>D126-E126</f>
        <v/>
      </c>
      <c r="G126">
        <f>IF(A126="","",IFERROR(INDEX(Map_Line,MATCH(A126,Map_Code,0)),"UNMAPPED"))</f>
        <v/>
      </c>
      <c r="H126">
        <f>IF(A126="","",IFERROR(INDEX(Map_Stmt,MATCH(A126,Map_Code,0)),"UNMAPPED"))</f>
        <v/>
      </c>
      <c r="I126" s="9">
        <f>IF(A126="",0,IFERROR(F126*INDEX(Map_Sign,MATCH(A126,Map_Code,0)),0))</f>
        <v/>
      </c>
    </row>
    <row r="127">
      <c r="A127" s="4" t="n">
        <v>1200</v>
      </c>
      <c r="B127" s="4" t="inlineStr">
        <is>
          <t>Inventory</t>
        </is>
      </c>
      <c r="C127" s="5" t="n">
        <v>45869</v>
      </c>
      <c r="D127" s="18" t="n">
        <v>0</v>
      </c>
      <c r="E127" s="18" t="n">
        <v>9000</v>
      </c>
      <c r="F127" s="9">
        <f>D127-E127</f>
        <v/>
      </c>
      <c r="G127">
        <f>IF(A127="","",IFERROR(INDEX(Map_Line,MATCH(A127,Map_Code,0)),"UNMAPPED"))</f>
        <v/>
      </c>
      <c r="H127">
        <f>IF(A127="","",IFERROR(INDEX(Map_Stmt,MATCH(A127,Map_Code,0)),"UNMAPPED"))</f>
        <v/>
      </c>
      <c r="I127" s="9">
        <f>IF(A127="",0,IFERROR(F127*INDEX(Map_Sign,MATCH(A127,Map_Code,0)),0))</f>
        <v/>
      </c>
    </row>
    <row r="128">
      <c r="A128" s="4" t="n">
        <v>1500</v>
      </c>
      <c r="B128" s="4" t="inlineStr">
        <is>
          <t>Property and equipment, at cost</t>
        </is>
      </c>
      <c r="C128" s="5" t="n">
        <v>45869</v>
      </c>
      <c r="D128" s="18" t="n">
        <v>15000</v>
      </c>
      <c r="E128" s="18" t="n">
        <v>0</v>
      </c>
      <c r="F128" s="9">
        <f>D128-E128</f>
        <v/>
      </c>
      <c r="G128">
        <f>IF(A128="","",IFERROR(INDEX(Map_Line,MATCH(A128,Map_Code,0)),"UNMAPPED"))</f>
        <v/>
      </c>
      <c r="H128">
        <f>IF(A128="","",IFERROR(INDEX(Map_Stmt,MATCH(A128,Map_Code,0)),"UNMAPPED"))</f>
        <v/>
      </c>
      <c r="I128" s="9">
        <f>IF(A128="",0,IFERROR(F128*INDEX(Map_Sign,MATCH(A128,Map_Code,0)),0))</f>
        <v/>
      </c>
    </row>
    <row r="129">
      <c r="A129" s="4" t="n">
        <v>1590</v>
      </c>
      <c r="B129" s="4" t="inlineStr">
        <is>
          <t>Accumulated depreciation</t>
        </is>
      </c>
      <c r="C129" s="5" t="n">
        <v>45869</v>
      </c>
      <c r="D129" s="18" t="n">
        <v>0</v>
      </c>
      <c r="E129" s="18" t="n">
        <v>9000</v>
      </c>
      <c r="F129" s="9">
        <f>D129-E129</f>
        <v/>
      </c>
      <c r="G129">
        <f>IF(A129="","",IFERROR(INDEX(Map_Line,MATCH(A129,Map_Code,0)),"UNMAPPED"))</f>
        <v/>
      </c>
      <c r="H129">
        <f>IF(A129="","",IFERROR(INDEX(Map_Stmt,MATCH(A129,Map_Code,0)),"UNMAPPED"))</f>
        <v/>
      </c>
      <c r="I129" s="9">
        <f>IF(A129="",0,IFERROR(F129*INDEX(Map_Sign,MATCH(A129,Map_Code,0)),0))</f>
        <v/>
      </c>
    </row>
    <row r="130">
      <c r="A130" s="4" t="n">
        <v>2000</v>
      </c>
      <c r="B130" s="4" t="inlineStr">
        <is>
          <t>Accounts payable - trade</t>
        </is>
      </c>
      <c r="C130" s="5" t="n">
        <v>45869</v>
      </c>
      <c r="D130" s="18" t="n">
        <v>5000</v>
      </c>
      <c r="E130" s="18" t="n">
        <v>0</v>
      </c>
      <c r="F130" s="9">
        <f>D130-E130</f>
        <v/>
      </c>
      <c r="G130">
        <f>IF(A130="","",IFERROR(INDEX(Map_Line,MATCH(A130,Map_Code,0)),"UNMAPPED"))</f>
        <v/>
      </c>
      <c r="H130">
        <f>IF(A130="","",IFERROR(INDEX(Map_Stmt,MATCH(A130,Map_Code,0)),"UNMAPPED"))</f>
        <v/>
      </c>
      <c r="I130" s="9">
        <f>IF(A130="",0,IFERROR(F130*INDEX(Map_Sign,MATCH(A130,Map_Code,0)),0))</f>
        <v/>
      </c>
    </row>
    <row r="131">
      <c r="A131" s="4" t="n">
        <v>2100</v>
      </c>
      <c r="B131" s="4" t="inlineStr">
        <is>
          <t>Accrued liabilities</t>
        </is>
      </c>
      <c r="C131" s="5" t="n">
        <v>45869</v>
      </c>
      <c r="D131" s="18" t="n">
        <v>1500</v>
      </c>
      <c r="E131" s="18" t="n">
        <v>0</v>
      </c>
      <c r="F131" s="9">
        <f>D131-E131</f>
        <v/>
      </c>
      <c r="G131">
        <f>IF(A131="","",IFERROR(INDEX(Map_Line,MATCH(A131,Map_Code,0)),"UNMAPPED"))</f>
        <v/>
      </c>
      <c r="H131">
        <f>IF(A131="","",IFERROR(INDEX(Map_Stmt,MATCH(A131,Map_Code,0)),"UNMAPPED"))</f>
        <v/>
      </c>
      <c r="I131" s="9">
        <f>IF(A131="",0,IFERROR(F131*INDEX(Map_Sign,MATCH(A131,Map_Code,0)),0))</f>
        <v/>
      </c>
    </row>
    <row r="132">
      <c r="A132" s="4" t="n">
        <v>2200</v>
      </c>
      <c r="B132" s="4" t="inlineStr">
        <is>
          <t>Income taxes payable</t>
        </is>
      </c>
      <c r="C132" s="5" t="n">
        <v>45869</v>
      </c>
      <c r="D132" s="18" t="n">
        <v>0</v>
      </c>
      <c r="E132" s="18" t="n">
        <v>5163</v>
      </c>
      <c r="F132" s="9">
        <f>D132-E132</f>
        <v/>
      </c>
      <c r="G132">
        <f>IF(A132="","",IFERROR(INDEX(Map_Line,MATCH(A132,Map_Code,0)),"UNMAPPED"))</f>
        <v/>
      </c>
      <c r="H132">
        <f>IF(A132="","",IFERROR(INDEX(Map_Stmt,MATCH(A132,Map_Code,0)),"UNMAPPED"))</f>
        <v/>
      </c>
      <c r="I132" s="9">
        <f>IF(A132="",0,IFERROR(F132*INDEX(Map_Sign,MATCH(A132,Map_Code,0)),0))</f>
        <v/>
      </c>
    </row>
    <row r="133">
      <c r="A133" s="4" t="n">
        <v>2500</v>
      </c>
      <c r="B133" s="4" t="inlineStr">
        <is>
          <t>Term loan</t>
        </is>
      </c>
      <c r="C133" s="5" t="n">
        <v>45869</v>
      </c>
      <c r="D133" s="18" t="n">
        <v>10000</v>
      </c>
      <c r="E133" s="18" t="n">
        <v>0</v>
      </c>
      <c r="F133" s="9">
        <f>D133-E133</f>
        <v/>
      </c>
      <c r="G133">
        <f>IF(A133="","",IFERROR(INDEX(Map_Line,MATCH(A133,Map_Code,0)),"UNMAPPED"))</f>
        <v/>
      </c>
      <c r="H133">
        <f>IF(A133="","",IFERROR(INDEX(Map_Stmt,MATCH(A133,Map_Code,0)),"UNMAPPED"))</f>
        <v/>
      </c>
      <c r="I133" s="9">
        <f>IF(A133="",0,IFERROR(F133*INDEX(Map_Sign,MATCH(A133,Map_Code,0)),0))</f>
        <v/>
      </c>
    </row>
    <row r="134">
      <c r="A134" s="4" t="n">
        <v>4000</v>
      </c>
      <c r="B134" s="4" t="inlineStr">
        <is>
          <t>Product sales</t>
        </is>
      </c>
      <c r="C134" s="5" t="n">
        <v>45869</v>
      </c>
      <c r="D134" s="18" t="n">
        <v>0</v>
      </c>
      <c r="E134" s="18" t="n">
        <v>557900</v>
      </c>
      <c r="F134" s="9">
        <f>D134-E134</f>
        <v/>
      </c>
      <c r="G134">
        <f>IF(A134="","",IFERROR(INDEX(Map_Line,MATCH(A134,Map_Code,0)),"UNMAPPED"))</f>
        <v/>
      </c>
      <c r="H134">
        <f>IF(A134="","",IFERROR(INDEX(Map_Stmt,MATCH(A134,Map_Code,0)),"UNMAPPED"))</f>
        <v/>
      </c>
      <c r="I134" s="9">
        <f>IF(A134="",0,IFERROR(F134*INDEX(Map_Sign,MATCH(A134,Map_Code,0)),0))</f>
        <v/>
      </c>
    </row>
    <row r="135">
      <c r="A135" s="4" t="n">
        <v>4100</v>
      </c>
      <c r="B135" s="4" t="inlineStr">
        <is>
          <t>Sales returns and allowances</t>
        </is>
      </c>
      <c r="C135" s="5" t="n">
        <v>45869</v>
      </c>
      <c r="D135" s="18" t="n">
        <v>10900</v>
      </c>
      <c r="E135" s="18" t="n">
        <v>0</v>
      </c>
      <c r="F135" s="9">
        <f>D135-E135</f>
        <v/>
      </c>
      <c r="G135">
        <f>IF(A135="","",IFERROR(INDEX(Map_Line,MATCH(A135,Map_Code,0)),"UNMAPPED"))</f>
        <v/>
      </c>
      <c r="H135">
        <f>IF(A135="","",IFERROR(INDEX(Map_Stmt,MATCH(A135,Map_Code,0)),"UNMAPPED"))</f>
        <v/>
      </c>
      <c r="I135" s="9">
        <f>IF(A135="",0,IFERROR(F135*INDEX(Map_Sign,MATCH(A135,Map_Code,0)),0))</f>
        <v/>
      </c>
    </row>
    <row r="136">
      <c r="A136" s="4" t="n">
        <v>5000</v>
      </c>
      <c r="B136" s="4" t="inlineStr">
        <is>
          <t>Cost of goods sold</t>
        </is>
      </c>
      <c r="C136" s="5" t="n">
        <v>45869</v>
      </c>
      <c r="D136" s="18" t="n">
        <v>339100</v>
      </c>
      <c r="E136" s="18" t="n">
        <v>0</v>
      </c>
      <c r="F136" s="9">
        <f>D136-E136</f>
        <v/>
      </c>
      <c r="G136">
        <f>IF(A136="","",IFERROR(INDEX(Map_Line,MATCH(A136,Map_Code,0)),"UNMAPPED"))</f>
        <v/>
      </c>
      <c r="H136">
        <f>IF(A136="","",IFERROR(INDEX(Map_Stmt,MATCH(A136,Map_Code,0)),"UNMAPPED"))</f>
        <v/>
      </c>
      <c r="I136" s="9">
        <f>IF(A136="",0,IFERROR(F136*INDEX(Map_Sign,MATCH(A136,Map_Code,0)),0))</f>
        <v/>
      </c>
    </row>
    <row r="137">
      <c r="A137" s="4" t="n">
        <v>6000</v>
      </c>
      <c r="B137" s="4" t="inlineStr">
        <is>
          <t>Salaries and wages</t>
        </is>
      </c>
      <c r="C137" s="5" t="n">
        <v>45869</v>
      </c>
      <c r="D137" s="18" t="n">
        <v>94400</v>
      </c>
      <c r="E137" s="18" t="n">
        <v>0</v>
      </c>
      <c r="F137" s="9">
        <f>D137-E137</f>
        <v/>
      </c>
      <c r="G137">
        <f>IF(A137="","",IFERROR(INDEX(Map_Line,MATCH(A137,Map_Code,0)),"UNMAPPED"))</f>
        <v/>
      </c>
      <c r="H137">
        <f>IF(A137="","",IFERROR(INDEX(Map_Stmt,MATCH(A137,Map_Code,0)),"UNMAPPED"))</f>
        <v/>
      </c>
      <c r="I137" s="9">
        <f>IF(A137="",0,IFERROR(F137*INDEX(Map_Sign,MATCH(A137,Map_Code,0)),0))</f>
        <v/>
      </c>
    </row>
    <row r="138">
      <c r="A138" s="4" t="n">
        <v>6050</v>
      </c>
      <c r="B138" s="4" t="inlineStr">
        <is>
          <t>Payroll taxes and benefits</t>
        </is>
      </c>
      <c r="C138" s="5" t="n">
        <v>45869</v>
      </c>
      <c r="D138" s="18" t="n">
        <v>23600</v>
      </c>
      <c r="E138" s="18" t="n">
        <v>0</v>
      </c>
      <c r="F138" s="9">
        <f>D138-E138</f>
        <v/>
      </c>
      <c r="G138">
        <f>IF(A138="","",IFERROR(INDEX(Map_Line,MATCH(A138,Map_Code,0)),"UNMAPPED"))</f>
        <v/>
      </c>
      <c r="H138">
        <f>IF(A138="","",IFERROR(INDEX(Map_Stmt,MATCH(A138,Map_Code,0)),"UNMAPPED"))</f>
        <v/>
      </c>
      <c r="I138" s="9">
        <f>IF(A138="",0,IFERROR(F138*INDEX(Map_Sign,MATCH(A138,Map_Code,0)),0))</f>
        <v/>
      </c>
    </row>
    <row r="139">
      <c r="A139" s="4" t="n">
        <v>6200</v>
      </c>
      <c r="B139" s="4" t="inlineStr">
        <is>
          <t>Rent and occupancy</t>
        </is>
      </c>
      <c r="C139" s="5" t="n">
        <v>45869</v>
      </c>
      <c r="D139" s="18" t="n">
        <v>20800</v>
      </c>
      <c r="E139" s="18" t="n">
        <v>0</v>
      </c>
      <c r="F139" s="9">
        <f>D139-E139</f>
        <v/>
      </c>
      <c r="G139">
        <f>IF(A139="","",IFERROR(INDEX(Map_Line,MATCH(A139,Map_Code,0)),"UNMAPPED"))</f>
        <v/>
      </c>
      <c r="H139">
        <f>IF(A139="","",IFERROR(INDEX(Map_Stmt,MATCH(A139,Map_Code,0)),"UNMAPPED"))</f>
        <v/>
      </c>
      <c r="I139" s="9">
        <f>IF(A139="",0,IFERROR(F139*INDEX(Map_Sign,MATCH(A139,Map_Code,0)),0))</f>
        <v/>
      </c>
    </row>
    <row r="140">
      <c r="A140" s="4" t="n">
        <v>6500</v>
      </c>
      <c r="B140" s="4" t="inlineStr">
        <is>
          <t>Other selling, general and administrative</t>
        </is>
      </c>
      <c r="C140" s="5" t="n">
        <v>45869</v>
      </c>
      <c r="D140" s="18" t="n">
        <v>36300</v>
      </c>
      <c r="E140" s="18" t="n">
        <v>0</v>
      </c>
      <c r="F140" s="9">
        <f>D140-E140</f>
        <v/>
      </c>
      <c r="G140">
        <f>IF(A140="","",IFERROR(INDEX(Map_Line,MATCH(A140,Map_Code,0)),"UNMAPPED"))</f>
        <v/>
      </c>
      <c r="H140">
        <f>IF(A140="","",IFERROR(INDEX(Map_Stmt,MATCH(A140,Map_Code,0)),"UNMAPPED"))</f>
        <v/>
      </c>
      <c r="I140" s="9">
        <f>IF(A140="",0,IFERROR(F140*INDEX(Map_Sign,MATCH(A140,Map_Code,0)),0))</f>
        <v/>
      </c>
    </row>
    <row r="141">
      <c r="A141" s="4" t="n">
        <v>6800</v>
      </c>
      <c r="B141" s="4" t="inlineStr">
        <is>
          <t>Depreciation</t>
        </is>
      </c>
      <c r="C141" s="5" t="n">
        <v>45869</v>
      </c>
      <c r="D141" s="18" t="n">
        <v>9000</v>
      </c>
      <c r="E141" s="18" t="n">
        <v>0</v>
      </c>
      <c r="F141" s="9">
        <f>D141-E141</f>
        <v/>
      </c>
      <c r="G141">
        <f>IF(A141="","",IFERROR(INDEX(Map_Line,MATCH(A141,Map_Code,0)),"UNMAPPED"))</f>
        <v/>
      </c>
      <c r="H141">
        <f>IF(A141="","",IFERROR(INDEX(Map_Stmt,MATCH(A141,Map_Code,0)),"UNMAPPED"))</f>
        <v/>
      </c>
      <c r="I141" s="9">
        <f>IF(A141="",0,IFERROR(F141*INDEX(Map_Sign,MATCH(A141,Map_Code,0)),0))</f>
        <v/>
      </c>
    </row>
    <row r="142">
      <c r="A142" s="4" t="n">
        <v>7000</v>
      </c>
      <c r="B142" s="4" t="inlineStr">
        <is>
          <t>Interest expense</t>
        </is>
      </c>
      <c r="C142" s="5" t="n">
        <v>45869</v>
      </c>
      <c r="D142" s="18" t="n">
        <v>3150</v>
      </c>
      <c r="E142" s="18" t="n">
        <v>0</v>
      </c>
      <c r="F142" s="9">
        <f>D142-E142</f>
        <v/>
      </c>
      <c r="G142">
        <f>IF(A142="","",IFERROR(INDEX(Map_Line,MATCH(A142,Map_Code,0)),"UNMAPPED"))</f>
        <v/>
      </c>
      <c r="H142">
        <f>IF(A142="","",IFERROR(INDEX(Map_Stmt,MATCH(A142,Map_Code,0)),"UNMAPPED"))</f>
        <v/>
      </c>
      <c r="I142" s="9">
        <f>IF(A142="",0,IFERROR(F142*INDEX(Map_Sign,MATCH(A142,Map_Code,0)),0))</f>
        <v/>
      </c>
    </row>
    <row r="143">
      <c r="A143" s="4" t="n">
        <v>8000</v>
      </c>
      <c r="B143" s="4" t="inlineStr">
        <is>
          <t>Income tax expense</t>
        </is>
      </c>
      <c r="C143" s="5" t="n">
        <v>45869</v>
      </c>
      <c r="D143" s="18" t="n">
        <v>5163</v>
      </c>
      <c r="E143" s="18" t="n">
        <v>0</v>
      </c>
      <c r="F143" s="9">
        <f>D143-E143</f>
        <v/>
      </c>
      <c r="G143">
        <f>IF(A143="","",IFERROR(INDEX(Map_Line,MATCH(A143,Map_Code,0)),"UNMAPPED"))</f>
        <v/>
      </c>
      <c r="H143">
        <f>IF(A143="","",IFERROR(INDEX(Map_Stmt,MATCH(A143,Map_Code,0)),"UNMAPPED"))</f>
        <v/>
      </c>
      <c r="I143" s="9">
        <f>IF(A143="",0,IFERROR(F143*INDEX(Map_Sign,MATCH(A143,Map_Code,0)),0))</f>
        <v/>
      </c>
    </row>
    <row r="144">
      <c r="A144" s="4" t="n">
        <v>1000</v>
      </c>
      <c r="B144" s="4" t="inlineStr">
        <is>
          <t>Cash - operating account</t>
        </is>
      </c>
      <c r="C144" s="5" t="n">
        <v>45900</v>
      </c>
      <c r="D144" s="18" t="n">
        <v>0</v>
      </c>
      <c r="E144" s="18" t="n">
        <v>1490</v>
      </c>
      <c r="F144" s="9">
        <f>D144-E144</f>
        <v/>
      </c>
      <c r="G144">
        <f>IF(A144="","",IFERROR(INDEX(Map_Line,MATCH(A144,Map_Code,0)),"UNMAPPED"))</f>
        <v/>
      </c>
      <c r="H144">
        <f>IF(A144="","",IFERROR(INDEX(Map_Stmt,MATCH(A144,Map_Code,0)),"UNMAPPED"))</f>
        <v/>
      </c>
      <c r="I144" s="9">
        <f>IF(A144="",0,IFERROR(F144*INDEX(Map_Sign,MATCH(A144,Map_Code,0)),0))</f>
        <v/>
      </c>
    </row>
    <row r="145">
      <c r="A145" s="4" t="n">
        <v>1100</v>
      </c>
      <c r="B145" s="4" t="inlineStr">
        <is>
          <t>Accounts receivable - trade</t>
        </is>
      </c>
      <c r="C145" s="5" t="n">
        <v>45900</v>
      </c>
      <c r="D145" s="18" t="n">
        <v>32000</v>
      </c>
      <c r="E145" s="18" t="n">
        <v>0</v>
      </c>
      <c r="F145" s="9">
        <f>D145-E145</f>
        <v/>
      </c>
      <c r="G145">
        <f>IF(A145="","",IFERROR(INDEX(Map_Line,MATCH(A145,Map_Code,0)),"UNMAPPED"))</f>
        <v/>
      </c>
      <c r="H145">
        <f>IF(A145="","",IFERROR(INDEX(Map_Stmt,MATCH(A145,Map_Code,0)),"UNMAPPED"))</f>
        <v/>
      </c>
      <c r="I145" s="9">
        <f>IF(A145="",0,IFERROR(F145*INDEX(Map_Sign,MATCH(A145,Map_Code,0)),0))</f>
        <v/>
      </c>
    </row>
    <row r="146">
      <c r="A146" s="4" t="n">
        <v>1200</v>
      </c>
      <c r="B146" s="4" t="inlineStr">
        <is>
          <t>Inventory</t>
        </is>
      </c>
      <c r="C146" s="5" t="n">
        <v>45900</v>
      </c>
      <c r="D146" s="18" t="n">
        <v>7000</v>
      </c>
      <c r="E146" s="18" t="n">
        <v>0</v>
      </c>
      <c r="F146" s="9">
        <f>D146-E146</f>
        <v/>
      </c>
      <c r="G146">
        <f>IF(A146="","",IFERROR(INDEX(Map_Line,MATCH(A146,Map_Code,0)),"UNMAPPED"))</f>
        <v/>
      </c>
      <c r="H146">
        <f>IF(A146="","",IFERROR(INDEX(Map_Stmt,MATCH(A146,Map_Code,0)),"UNMAPPED"))</f>
        <v/>
      </c>
      <c r="I146" s="9">
        <f>IF(A146="",0,IFERROR(F146*INDEX(Map_Sign,MATCH(A146,Map_Code,0)),0))</f>
        <v/>
      </c>
    </row>
    <row r="147">
      <c r="A147" s="4" t="n">
        <v>1590</v>
      </c>
      <c r="B147" s="4" t="inlineStr">
        <is>
          <t>Accumulated depreciation</t>
        </is>
      </c>
      <c r="C147" s="5" t="n">
        <v>45900</v>
      </c>
      <c r="D147" s="18" t="n">
        <v>0</v>
      </c>
      <c r="E147" s="18" t="n">
        <v>9000</v>
      </c>
      <c r="F147" s="9">
        <f>D147-E147</f>
        <v/>
      </c>
      <c r="G147">
        <f>IF(A147="","",IFERROR(INDEX(Map_Line,MATCH(A147,Map_Code,0)),"UNMAPPED"))</f>
        <v/>
      </c>
      <c r="H147">
        <f>IF(A147="","",IFERROR(INDEX(Map_Stmt,MATCH(A147,Map_Code,0)),"UNMAPPED"))</f>
        <v/>
      </c>
      <c r="I147" s="9">
        <f>IF(A147="",0,IFERROR(F147*INDEX(Map_Sign,MATCH(A147,Map_Code,0)),0))</f>
        <v/>
      </c>
    </row>
    <row r="148">
      <c r="A148" s="4" t="n">
        <v>2000</v>
      </c>
      <c r="B148" s="4" t="inlineStr">
        <is>
          <t>Accounts payable - trade</t>
        </is>
      </c>
      <c r="C148" s="5" t="n">
        <v>45900</v>
      </c>
      <c r="D148" s="18" t="n">
        <v>0</v>
      </c>
      <c r="E148" s="18" t="n">
        <v>9000</v>
      </c>
      <c r="F148" s="9">
        <f>D148-E148</f>
        <v/>
      </c>
      <c r="G148">
        <f>IF(A148="","",IFERROR(INDEX(Map_Line,MATCH(A148,Map_Code,0)),"UNMAPPED"))</f>
        <v/>
      </c>
      <c r="H148">
        <f>IF(A148="","",IFERROR(INDEX(Map_Stmt,MATCH(A148,Map_Code,0)),"UNMAPPED"))</f>
        <v/>
      </c>
      <c r="I148" s="9">
        <f>IF(A148="",0,IFERROR(F148*INDEX(Map_Sign,MATCH(A148,Map_Code,0)),0))</f>
        <v/>
      </c>
    </row>
    <row r="149">
      <c r="A149" s="4" t="n">
        <v>2100</v>
      </c>
      <c r="B149" s="4" t="inlineStr">
        <is>
          <t>Accrued liabilities</t>
        </is>
      </c>
      <c r="C149" s="5" t="n">
        <v>45900</v>
      </c>
      <c r="D149" s="18" t="n">
        <v>0</v>
      </c>
      <c r="E149" s="18" t="n">
        <v>3000</v>
      </c>
      <c r="F149" s="9">
        <f>D149-E149</f>
        <v/>
      </c>
      <c r="G149">
        <f>IF(A149="","",IFERROR(INDEX(Map_Line,MATCH(A149,Map_Code,0)),"UNMAPPED"))</f>
        <v/>
      </c>
      <c r="H149">
        <f>IF(A149="","",IFERROR(INDEX(Map_Stmt,MATCH(A149,Map_Code,0)),"UNMAPPED"))</f>
        <v/>
      </c>
      <c r="I149" s="9">
        <f>IF(A149="",0,IFERROR(F149*INDEX(Map_Sign,MATCH(A149,Map_Code,0)),0))</f>
        <v/>
      </c>
    </row>
    <row r="150">
      <c r="A150" s="4" t="n">
        <v>2200</v>
      </c>
      <c r="B150" s="4" t="inlineStr">
        <is>
          <t>Income taxes payable</t>
        </is>
      </c>
      <c r="C150" s="5" t="n">
        <v>45900</v>
      </c>
      <c r="D150" s="18" t="n">
        <v>0</v>
      </c>
      <c r="E150" s="18" t="n">
        <v>6628</v>
      </c>
      <c r="F150" s="9">
        <f>D150-E150</f>
        <v/>
      </c>
      <c r="G150">
        <f>IF(A150="","",IFERROR(INDEX(Map_Line,MATCH(A150,Map_Code,0)),"UNMAPPED"))</f>
        <v/>
      </c>
      <c r="H150">
        <f>IF(A150="","",IFERROR(INDEX(Map_Stmt,MATCH(A150,Map_Code,0)),"UNMAPPED"))</f>
        <v/>
      </c>
      <c r="I150" s="9">
        <f>IF(A150="",0,IFERROR(F150*INDEX(Map_Sign,MATCH(A150,Map_Code,0)),0))</f>
        <v/>
      </c>
    </row>
    <row r="151">
      <c r="A151" s="4" t="n">
        <v>2500</v>
      </c>
      <c r="B151" s="4" t="inlineStr">
        <is>
          <t>Term loan</t>
        </is>
      </c>
      <c r="C151" s="5" t="n">
        <v>45900</v>
      </c>
      <c r="D151" s="18" t="n">
        <v>10000</v>
      </c>
      <c r="E151" s="18" t="n">
        <v>0</v>
      </c>
      <c r="F151" s="9">
        <f>D151-E151</f>
        <v/>
      </c>
      <c r="G151">
        <f>IF(A151="","",IFERROR(INDEX(Map_Line,MATCH(A151,Map_Code,0)),"UNMAPPED"))</f>
        <v/>
      </c>
      <c r="H151">
        <f>IF(A151="","",IFERROR(INDEX(Map_Stmt,MATCH(A151,Map_Code,0)),"UNMAPPED"))</f>
        <v/>
      </c>
      <c r="I151" s="9">
        <f>IF(A151="",0,IFERROR(F151*INDEX(Map_Sign,MATCH(A151,Map_Code,0)),0))</f>
        <v/>
      </c>
    </row>
    <row r="152">
      <c r="A152" s="4" t="n">
        <v>4000</v>
      </c>
      <c r="B152" s="4" t="inlineStr">
        <is>
          <t>Product sales</t>
        </is>
      </c>
      <c r="C152" s="5" t="n">
        <v>45900</v>
      </c>
      <c r="D152" s="18" t="n">
        <v>0</v>
      </c>
      <c r="E152" s="18" t="n">
        <v>577300</v>
      </c>
      <c r="F152" s="9">
        <f>D152-E152</f>
        <v/>
      </c>
      <c r="G152">
        <f>IF(A152="","",IFERROR(INDEX(Map_Line,MATCH(A152,Map_Code,0)),"UNMAPPED"))</f>
        <v/>
      </c>
      <c r="H152">
        <f>IF(A152="","",IFERROR(INDEX(Map_Stmt,MATCH(A152,Map_Code,0)),"UNMAPPED"))</f>
        <v/>
      </c>
      <c r="I152" s="9">
        <f>IF(A152="",0,IFERROR(F152*INDEX(Map_Sign,MATCH(A152,Map_Code,0)),0))</f>
        <v/>
      </c>
    </row>
    <row r="153">
      <c r="A153" s="4" t="n">
        <v>4100</v>
      </c>
      <c r="B153" s="4" t="inlineStr">
        <is>
          <t>Sales returns and allowances</t>
        </is>
      </c>
      <c r="C153" s="5" t="n">
        <v>45900</v>
      </c>
      <c r="D153" s="18" t="n">
        <v>11300</v>
      </c>
      <c r="E153" s="18" t="n">
        <v>0</v>
      </c>
      <c r="F153" s="9">
        <f>D153-E153</f>
        <v/>
      </c>
      <c r="G153">
        <f>IF(A153="","",IFERROR(INDEX(Map_Line,MATCH(A153,Map_Code,0)),"UNMAPPED"))</f>
        <v/>
      </c>
      <c r="H153">
        <f>IF(A153="","",IFERROR(INDEX(Map_Stmt,MATCH(A153,Map_Code,0)),"UNMAPPED"))</f>
        <v/>
      </c>
      <c r="I153" s="9">
        <f>IF(A153="",0,IFERROR(F153*INDEX(Map_Sign,MATCH(A153,Map_Code,0)),0))</f>
        <v/>
      </c>
    </row>
    <row r="154">
      <c r="A154" s="4" t="n">
        <v>5000</v>
      </c>
      <c r="B154" s="4" t="inlineStr">
        <is>
          <t>Cost of goods sold</t>
        </is>
      </c>
      <c r="C154" s="5" t="n">
        <v>45900</v>
      </c>
      <c r="D154" s="18" t="n">
        <v>350900</v>
      </c>
      <c r="E154" s="18" t="n">
        <v>0</v>
      </c>
      <c r="F154" s="9">
        <f>D154-E154</f>
        <v/>
      </c>
      <c r="G154">
        <f>IF(A154="","",IFERROR(INDEX(Map_Line,MATCH(A154,Map_Code,0)),"UNMAPPED"))</f>
        <v/>
      </c>
      <c r="H154">
        <f>IF(A154="","",IFERROR(INDEX(Map_Stmt,MATCH(A154,Map_Code,0)),"UNMAPPED"))</f>
        <v/>
      </c>
      <c r="I154" s="9">
        <f>IF(A154="",0,IFERROR(F154*INDEX(Map_Sign,MATCH(A154,Map_Code,0)),0))</f>
        <v/>
      </c>
    </row>
    <row r="155">
      <c r="A155" s="4" t="n">
        <v>6000</v>
      </c>
      <c r="B155" s="4" t="inlineStr">
        <is>
          <t>Salaries and wages</t>
        </is>
      </c>
      <c r="C155" s="5" t="n">
        <v>45900</v>
      </c>
      <c r="D155" s="18" t="n">
        <v>94400</v>
      </c>
      <c r="E155" s="18" t="n">
        <v>0</v>
      </c>
      <c r="F155" s="9">
        <f>D155-E155</f>
        <v/>
      </c>
      <c r="G155">
        <f>IF(A155="","",IFERROR(INDEX(Map_Line,MATCH(A155,Map_Code,0)),"UNMAPPED"))</f>
        <v/>
      </c>
      <c r="H155">
        <f>IF(A155="","",IFERROR(INDEX(Map_Stmt,MATCH(A155,Map_Code,0)),"UNMAPPED"))</f>
        <v/>
      </c>
      <c r="I155" s="9">
        <f>IF(A155="",0,IFERROR(F155*INDEX(Map_Sign,MATCH(A155,Map_Code,0)),0))</f>
        <v/>
      </c>
    </row>
    <row r="156">
      <c r="A156" s="4" t="n">
        <v>6050</v>
      </c>
      <c r="B156" s="4" t="inlineStr">
        <is>
          <t>Payroll taxes and benefits</t>
        </is>
      </c>
      <c r="C156" s="5" t="n">
        <v>45900</v>
      </c>
      <c r="D156" s="18" t="n">
        <v>23600</v>
      </c>
      <c r="E156" s="18" t="n">
        <v>0</v>
      </c>
      <c r="F156" s="9">
        <f>D156-E156</f>
        <v/>
      </c>
      <c r="G156">
        <f>IF(A156="","",IFERROR(INDEX(Map_Line,MATCH(A156,Map_Code,0)),"UNMAPPED"))</f>
        <v/>
      </c>
      <c r="H156">
        <f>IF(A156="","",IFERROR(INDEX(Map_Stmt,MATCH(A156,Map_Code,0)),"UNMAPPED"))</f>
        <v/>
      </c>
      <c r="I156" s="9">
        <f>IF(A156="",0,IFERROR(F156*INDEX(Map_Sign,MATCH(A156,Map_Code,0)),0))</f>
        <v/>
      </c>
    </row>
    <row r="157">
      <c r="A157" s="4" t="n">
        <v>6200</v>
      </c>
      <c r="B157" s="4" t="inlineStr">
        <is>
          <t>Rent and occupancy</t>
        </is>
      </c>
      <c r="C157" s="5" t="n">
        <v>45900</v>
      </c>
      <c r="D157" s="18" t="n">
        <v>20800</v>
      </c>
      <c r="E157" s="18" t="n">
        <v>0</v>
      </c>
      <c r="F157" s="9">
        <f>D157-E157</f>
        <v/>
      </c>
      <c r="G157">
        <f>IF(A157="","",IFERROR(INDEX(Map_Line,MATCH(A157,Map_Code,0)),"UNMAPPED"))</f>
        <v/>
      </c>
      <c r="H157">
        <f>IF(A157="","",IFERROR(INDEX(Map_Stmt,MATCH(A157,Map_Code,0)),"UNMAPPED"))</f>
        <v/>
      </c>
      <c r="I157" s="9">
        <f>IF(A157="",0,IFERROR(F157*INDEX(Map_Sign,MATCH(A157,Map_Code,0)),0))</f>
        <v/>
      </c>
    </row>
    <row r="158">
      <c r="A158" s="4" t="n">
        <v>6500</v>
      </c>
      <c r="B158" s="4" t="inlineStr">
        <is>
          <t>Other selling, general and administrative</t>
        </is>
      </c>
      <c r="C158" s="5" t="n">
        <v>45900</v>
      </c>
      <c r="D158" s="18" t="n">
        <v>37700</v>
      </c>
      <c r="E158" s="18" t="n">
        <v>0</v>
      </c>
      <c r="F158" s="9">
        <f>D158-E158</f>
        <v/>
      </c>
      <c r="G158">
        <f>IF(A158="","",IFERROR(INDEX(Map_Line,MATCH(A158,Map_Code,0)),"UNMAPPED"))</f>
        <v/>
      </c>
      <c r="H158">
        <f>IF(A158="","",IFERROR(INDEX(Map_Stmt,MATCH(A158,Map_Code,0)),"UNMAPPED"))</f>
        <v/>
      </c>
      <c r="I158" s="9">
        <f>IF(A158="",0,IFERROR(F158*INDEX(Map_Sign,MATCH(A158,Map_Code,0)),0))</f>
        <v/>
      </c>
    </row>
    <row r="159">
      <c r="A159" s="4" t="n">
        <v>6800</v>
      </c>
      <c r="B159" s="4" t="inlineStr">
        <is>
          <t>Depreciation</t>
        </is>
      </c>
      <c r="C159" s="5" t="n">
        <v>45900</v>
      </c>
      <c r="D159" s="18" t="n">
        <v>9000</v>
      </c>
      <c r="E159" s="18" t="n">
        <v>0</v>
      </c>
      <c r="F159" s="9">
        <f>D159-E159</f>
        <v/>
      </c>
      <c r="G159">
        <f>IF(A159="","",IFERROR(INDEX(Map_Line,MATCH(A159,Map_Code,0)),"UNMAPPED"))</f>
        <v/>
      </c>
      <c r="H159">
        <f>IF(A159="","",IFERROR(INDEX(Map_Stmt,MATCH(A159,Map_Code,0)),"UNMAPPED"))</f>
        <v/>
      </c>
      <c r="I159" s="9">
        <f>IF(A159="",0,IFERROR(F159*INDEX(Map_Sign,MATCH(A159,Map_Code,0)),0))</f>
        <v/>
      </c>
    </row>
    <row r="160">
      <c r="A160" s="4" t="n">
        <v>7000</v>
      </c>
      <c r="B160" s="4" t="inlineStr">
        <is>
          <t>Interest expense</t>
        </is>
      </c>
      <c r="C160" s="5" t="n">
        <v>45900</v>
      </c>
      <c r="D160" s="18" t="n">
        <v>3090</v>
      </c>
      <c r="E160" s="18" t="n">
        <v>0</v>
      </c>
      <c r="F160" s="9">
        <f>D160-E160</f>
        <v/>
      </c>
      <c r="G160">
        <f>IF(A160="","",IFERROR(INDEX(Map_Line,MATCH(A160,Map_Code,0)),"UNMAPPED"))</f>
        <v/>
      </c>
      <c r="H160">
        <f>IF(A160="","",IFERROR(INDEX(Map_Stmt,MATCH(A160,Map_Code,0)),"UNMAPPED"))</f>
        <v/>
      </c>
      <c r="I160" s="9">
        <f>IF(A160="",0,IFERROR(F160*INDEX(Map_Sign,MATCH(A160,Map_Code,0)),0))</f>
        <v/>
      </c>
    </row>
    <row r="161">
      <c r="A161" s="4" t="n">
        <v>8000</v>
      </c>
      <c r="B161" s="4" t="inlineStr">
        <is>
          <t>Income tax expense</t>
        </is>
      </c>
      <c r="C161" s="5" t="n">
        <v>45900</v>
      </c>
      <c r="D161" s="18" t="n">
        <v>6628</v>
      </c>
      <c r="E161" s="18" t="n">
        <v>0</v>
      </c>
      <c r="F161" s="9">
        <f>D161-E161</f>
        <v/>
      </c>
      <c r="G161">
        <f>IF(A161="","",IFERROR(INDEX(Map_Line,MATCH(A161,Map_Code,0)),"UNMAPPED"))</f>
        <v/>
      </c>
      <c r="H161">
        <f>IF(A161="","",IFERROR(INDEX(Map_Stmt,MATCH(A161,Map_Code,0)),"UNMAPPED"))</f>
        <v/>
      </c>
      <c r="I161" s="9">
        <f>IF(A161="",0,IFERROR(F161*INDEX(Map_Sign,MATCH(A161,Map_Code,0)),0))</f>
        <v/>
      </c>
    </row>
    <row r="162">
      <c r="A162" s="4" t="n">
        <v>1000</v>
      </c>
      <c r="B162" s="4" t="inlineStr">
        <is>
          <t>Cash - operating account</t>
        </is>
      </c>
      <c r="C162" s="5" t="n">
        <v>45930</v>
      </c>
      <c r="D162" s="18" t="n">
        <v>0</v>
      </c>
      <c r="E162" s="18" t="n">
        <v>14694</v>
      </c>
      <c r="F162" s="9">
        <f>D162-E162</f>
        <v/>
      </c>
      <c r="G162">
        <f>IF(A162="","",IFERROR(INDEX(Map_Line,MATCH(A162,Map_Code,0)),"UNMAPPED"))</f>
        <v/>
      </c>
      <c r="H162">
        <f>IF(A162="","",IFERROR(INDEX(Map_Stmt,MATCH(A162,Map_Code,0)),"UNMAPPED"))</f>
        <v/>
      </c>
      <c r="I162" s="9">
        <f>IF(A162="",0,IFERROR(F162*INDEX(Map_Sign,MATCH(A162,Map_Code,0)),0))</f>
        <v/>
      </c>
    </row>
    <row r="163">
      <c r="A163" s="4" t="n">
        <v>1100</v>
      </c>
      <c r="B163" s="4" t="inlineStr">
        <is>
          <t>Accounts receivable - trade</t>
        </is>
      </c>
      <c r="C163" s="5" t="n">
        <v>45930</v>
      </c>
      <c r="D163" s="18" t="n">
        <v>21000</v>
      </c>
      <c r="E163" s="18" t="n">
        <v>0</v>
      </c>
      <c r="F163" s="9">
        <f>D163-E163</f>
        <v/>
      </c>
      <c r="G163">
        <f>IF(A163="","",IFERROR(INDEX(Map_Line,MATCH(A163,Map_Code,0)),"UNMAPPED"))</f>
        <v/>
      </c>
      <c r="H163">
        <f>IF(A163="","",IFERROR(INDEX(Map_Stmt,MATCH(A163,Map_Code,0)),"UNMAPPED"))</f>
        <v/>
      </c>
      <c r="I163" s="9">
        <f>IF(A163="",0,IFERROR(F163*INDEX(Map_Sign,MATCH(A163,Map_Code,0)),0))</f>
        <v/>
      </c>
    </row>
    <row r="164">
      <c r="A164" s="4" t="n">
        <v>1200</v>
      </c>
      <c r="B164" s="4" t="inlineStr">
        <is>
          <t>Inventory</t>
        </is>
      </c>
      <c r="C164" s="5" t="n">
        <v>45930</v>
      </c>
      <c r="D164" s="18" t="n">
        <v>8000</v>
      </c>
      <c r="E164" s="18" t="n">
        <v>0</v>
      </c>
      <c r="F164" s="9">
        <f>D164-E164</f>
        <v/>
      </c>
      <c r="G164">
        <f>IF(A164="","",IFERROR(INDEX(Map_Line,MATCH(A164,Map_Code,0)),"UNMAPPED"))</f>
        <v/>
      </c>
      <c r="H164">
        <f>IF(A164="","",IFERROR(INDEX(Map_Stmt,MATCH(A164,Map_Code,0)),"UNMAPPED"))</f>
        <v/>
      </c>
      <c r="I164" s="9">
        <f>IF(A164="",0,IFERROR(F164*INDEX(Map_Sign,MATCH(A164,Map_Code,0)),0))</f>
        <v/>
      </c>
    </row>
    <row r="165">
      <c r="A165" s="4" t="n">
        <v>1500</v>
      </c>
      <c r="B165" s="4" t="inlineStr">
        <is>
          <t>Property and equipment, at cost</t>
        </is>
      </c>
      <c r="C165" s="5" t="n">
        <v>45930</v>
      </c>
      <c r="D165" s="18" t="n">
        <v>6000</v>
      </c>
      <c r="E165" s="18" t="n">
        <v>0</v>
      </c>
      <c r="F165" s="9">
        <f>D165-E165</f>
        <v/>
      </c>
      <c r="G165">
        <f>IF(A165="","",IFERROR(INDEX(Map_Line,MATCH(A165,Map_Code,0)),"UNMAPPED"))</f>
        <v/>
      </c>
      <c r="H165">
        <f>IF(A165="","",IFERROR(INDEX(Map_Stmt,MATCH(A165,Map_Code,0)),"UNMAPPED"))</f>
        <v/>
      </c>
      <c r="I165" s="9">
        <f>IF(A165="",0,IFERROR(F165*INDEX(Map_Sign,MATCH(A165,Map_Code,0)),0))</f>
        <v/>
      </c>
    </row>
    <row r="166">
      <c r="A166" s="4" t="n">
        <v>1590</v>
      </c>
      <c r="B166" s="4" t="inlineStr">
        <is>
          <t>Accumulated depreciation</t>
        </is>
      </c>
      <c r="C166" s="5" t="n">
        <v>45930</v>
      </c>
      <c r="D166" s="18" t="n">
        <v>0</v>
      </c>
      <c r="E166" s="18" t="n">
        <v>9000</v>
      </c>
      <c r="F166" s="9">
        <f>D166-E166</f>
        <v/>
      </c>
      <c r="G166">
        <f>IF(A166="","",IFERROR(INDEX(Map_Line,MATCH(A166,Map_Code,0)),"UNMAPPED"))</f>
        <v/>
      </c>
      <c r="H166">
        <f>IF(A166="","",IFERROR(INDEX(Map_Stmt,MATCH(A166,Map_Code,0)),"UNMAPPED"))</f>
        <v/>
      </c>
      <c r="I166" s="9">
        <f>IF(A166="",0,IFERROR(F166*INDEX(Map_Sign,MATCH(A166,Map_Code,0)),0))</f>
        <v/>
      </c>
    </row>
    <row r="167">
      <c r="A167" s="4" t="n">
        <v>2000</v>
      </c>
      <c r="B167" s="4" t="inlineStr">
        <is>
          <t>Accounts payable - trade</t>
        </is>
      </c>
      <c r="C167" s="5" t="n">
        <v>45930</v>
      </c>
      <c r="D167" s="18" t="n">
        <v>0</v>
      </c>
      <c r="E167" s="18" t="n">
        <v>5500</v>
      </c>
      <c r="F167" s="9">
        <f>D167-E167</f>
        <v/>
      </c>
      <c r="G167">
        <f>IF(A167="","",IFERROR(INDEX(Map_Line,MATCH(A167,Map_Code,0)),"UNMAPPED"))</f>
        <v/>
      </c>
      <c r="H167">
        <f>IF(A167="","",IFERROR(INDEX(Map_Stmt,MATCH(A167,Map_Code,0)),"UNMAPPED"))</f>
        <v/>
      </c>
      <c r="I167" s="9">
        <f>IF(A167="",0,IFERROR(F167*INDEX(Map_Sign,MATCH(A167,Map_Code,0)),0))</f>
        <v/>
      </c>
    </row>
    <row r="168">
      <c r="A168" s="4" t="n">
        <v>2100</v>
      </c>
      <c r="B168" s="4" t="inlineStr">
        <is>
          <t>Accrued liabilities</t>
        </is>
      </c>
      <c r="C168" s="5" t="n">
        <v>45930</v>
      </c>
      <c r="D168" s="18" t="n">
        <v>0</v>
      </c>
      <c r="E168" s="18" t="n">
        <v>1500</v>
      </c>
      <c r="F168" s="9">
        <f>D168-E168</f>
        <v/>
      </c>
      <c r="G168">
        <f>IF(A168="","",IFERROR(INDEX(Map_Line,MATCH(A168,Map_Code,0)),"UNMAPPED"))</f>
        <v/>
      </c>
      <c r="H168">
        <f>IF(A168="","",IFERROR(INDEX(Map_Stmt,MATCH(A168,Map_Code,0)),"UNMAPPED"))</f>
        <v/>
      </c>
      <c r="I168" s="9">
        <f>IF(A168="",0,IFERROR(F168*INDEX(Map_Sign,MATCH(A168,Map_Code,0)),0))</f>
        <v/>
      </c>
    </row>
    <row r="169">
      <c r="A169" s="4" t="n">
        <v>2200</v>
      </c>
      <c r="B169" s="4" t="inlineStr">
        <is>
          <t>Income taxes payable</t>
        </is>
      </c>
      <c r="C169" s="5" t="n">
        <v>45930</v>
      </c>
      <c r="D169" s="18" t="n">
        <v>9671</v>
      </c>
      <c r="E169" s="18" t="n">
        <v>0</v>
      </c>
      <c r="F169" s="9">
        <f>D169-E169</f>
        <v/>
      </c>
      <c r="G169">
        <f>IF(A169="","",IFERROR(INDEX(Map_Line,MATCH(A169,Map_Code,0)),"UNMAPPED"))</f>
        <v/>
      </c>
      <c r="H169">
        <f>IF(A169="","",IFERROR(INDEX(Map_Stmt,MATCH(A169,Map_Code,0)),"UNMAPPED"))</f>
        <v/>
      </c>
      <c r="I169" s="9">
        <f>IF(A169="",0,IFERROR(F169*INDEX(Map_Sign,MATCH(A169,Map_Code,0)),0))</f>
        <v/>
      </c>
    </row>
    <row r="170">
      <c r="A170" s="4" t="n">
        <v>2500</v>
      </c>
      <c r="B170" s="4" t="inlineStr">
        <is>
          <t>Term loan</t>
        </is>
      </c>
      <c r="C170" s="5" t="n">
        <v>45930</v>
      </c>
      <c r="D170" s="18" t="n">
        <v>10000</v>
      </c>
      <c r="E170" s="18" t="n">
        <v>0</v>
      </c>
      <c r="F170" s="9">
        <f>D170-E170</f>
        <v/>
      </c>
      <c r="G170">
        <f>IF(A170="","",IFERROR(INDEX(Map_Line,MATCH(A170,Map_Code,0)),"UNMAPPED"))</f>
        <v/>
      </c>
      <c r="H170">
        <f>IF(A170="","",IFERROR(INDEX(Map_Stmt,MATCH(A170,Map_Code,0)),"UNMAPPED"))</f>
        <v/>
      </c>
      <c r="I170" s="9">
        <f>IF(A170="",0,IFERROR(F170*INDEX(Map_Sign,MATCH(A170,Map_Code,0)),0))</f>
        <v/>
      </c>
    </row>
    <row r="171">
      <c r="A171" s="4" t="n">
        <v>4000</v>
      </c>
      <c r="B171" s="4" t="inlineStr">
        <is>
          <t>Product sales</t>
        </is>
      </c>
      <c r="C171" s="5" t="n">
        <v>45930</v>
      </c>
      <c r="D171" s="18" t="n">
        <v>0</v>
      </c>
      <c r="E171" s="18" t="n">
        <v>590600</v>
      </c>
      <c r="F171" s="9">
        <f>D171-E171</f>
        <v/>
      </c>
      <c r="G171">
        <f>IF(A171="","",IFERROR(INDEX(Map_Line,MATCH(A171,Map_Code,0)),"UNMAPPED"))</f>
        <v/>
      </c>
      <c r="H171">
        <f>IF(A171="","",IFERROR(INDEX(Map_Stmt,MATCH(A171,Map_Code,0)),"UNMAPPED"))</f>
        <v/>
      </c>
      <c r="I171" s="9">
        <f>IF(A171="",0,IFERROR(F171*INDEX(Map_Sign,MATCH(A171,Map_Code,0)),0))</f>
        <v/>
      </c>
    </row>
    <row r="172">
      <c r="A172" s="4" t="n">
        <v>4100</v>
      </c>
      <c r="B172" s="4" t="inlineStr">
        <is>
          <t>Sales returns and allowances</t>
        </is>
      </c>
      <c r="C172" s="5" t="n">
        <v>45930</v>
      </c>
      <c r="D172" s="18" t="n">
        <v>11600</v>
      </c>
      <c r="E172" s="18" t="n">
        <v>0</v>
      </c>
      <c r="F172" s="9">
        <f>D172-E172</f>
        <v/>
      </c>
      <c r="G172">
        <f>IF(A172="","",IFERROR(INDEX(Map_Line,MATCH(A172,Map_Code,0)),"UNMAPPED"))</f>
        <v/>
      </c>
      <c r="H172">
        <f>IF(A172="","",IFERROR(INDEX(Map_Stmt,MATCH(A172,Map_Code,0)),"UNMAPPED"))</f>
        <v/>
      </c>
      <c r="I172" s="9">
        <f>IF(A172="",0,IFERROR(F172*INDEX(Map_Sign,MATCH(A172,Map_Code,0)),0))</f>
        <v/>
      </c>
    </row>
    <row r="173">
      <c r="A173" s="4" t="n">
        <v>5000</v>
      </c>
      <c r="B173" s="4" t="inlineStr">
        <is>
          <t>Cost of goods sold</t>
        </is>
      </c>
      <c r="C173" s="5" t="n">
        <v>45930</v>
      </c>
      <c r="D173" s="18" t="n">
        <v>359000</v>
      </c>
      <c r="E173" s="18" t="n">
        <v>0</v>
      </c>
      <c r="F173" s="9">
        <f>D173-E173</f>
        <v/>
      </c>
      <c r="G173">
        <f>IF(A173="","",IFERROR(INDEX(Map_Line,MATCH(A173,Map_Code,0)),"UNMAPPED"))</f>
        <v/>
      </c>
      <c r="H173">
        <f>IF(A173="","",IFERROR(INDEX(Map_Stmt,MATCH(A173,Map_Code,0)),"UNMAPPED"))</f>
        <v/>
      </c>
      <c r="I173" s="9">
        <f>IF(A173="",0,IFERROR(F173*INDEX(Map_Sign,MATCH(A173,Map_Code,0)),0))</f>
        <v/>
      </c>
    </row>
    <row r="174">
      <c r="A174" s="4" t="n">
        <v>6000</v>
      </c>
      <c r="B174" s="4" t="inlineStr">
        <is>
          <t>Salaries and wages</t>
        </is>
      </c>
      <c r="C174" s="5" t="n">
        <v>45930</v>
      </c>
      <c r="D174" s="18" t="n">
        <v>94400</v>
      </c>
      <c r="E174" s="18" t="n">
        <v>0</v>
      </c>
      <c r="F174" s="9">
        <f>D174-E174</f>
        <v/>
      </c>
      <c r="G174">
        <f>IF(A174="","",IFERROR(INDEX(Map_Line,MATCH(A174,Map_Code,0)),"UNMAPPED"))</f>
        <v/>
      </c>
      <c r="H174">
        <f>IF(A174="","",IFERROR(INDEX(Map_Stmt,MATCH(A174,Map_Code,0)),"UNMAPPED"))</f>
        <v/>
      </c>
      <c r="I174" s="9">
        <f>IF(A174="",0,IFERROR(F174*INDEX(Map_Sign,MATCH(A174,Map_Code,0)),0))</f>
        <v/>
      </c>
    </row>
    <row r="175">
      <c r="A175" s="4" t="n">
        <v>6050</v>
      </c>
      <c r="B175" s="4" t="inlineStr">
        <is>
          <t>Payroll taxes and benefits</t>
        </is>
      </c>
      <c r="C175" s="5" t="n">
        <v>45930</v>
      </c>
      <c r="D175" s="18" t="n">
        <v>23600</v>
      </c>
      <c r="E175" s="18" t="n">
        <v>0</v>
      </c>
      <c r="F175" s="9">
        <f>D175-E175</f>
        <v/>
      </c>
      <c r="G175">
        <f>IF(A175="","",IFERROR(INDEX(Map_Line,MATCH(A175,Map_Code,0)),"UNMAPPED"))</f>
        <v/>
      </c>
      <c r="H175">
        <f>IF(A175="","",IFERROR(INDEX(Map_Stmt,MATCH(A175,Map_Code,0)),"UNMAPPED"))</f>
        <v/>
      </c>
      <c r="I175" s="9">
        <f>IF(A175="",0,IFERROR(F175*INDEX(Map_Sign,MATCH(A175,Map_Code,0)),0))</f>
        <v/>
      </c>
    </row>
    <row r="176">
      <c r="A176" s="4" t="n">
        <v>6200</v>
      </c>
      <c r="B176" s="4" t="inlineStr">
        <is>
          <t>Rent and occupancy</t>
        </is>
      </c>
      <c r="C176" s="5" t="n">
        <v>45930</v>
      </c>
      <c r="D176" s="18" t="n">
        <v>20800</v>
      </c>
      <c r="E176" s="18" t="n">
        <v>0</v>
      </c>
      <c r="F176" s="9">
        <f>D176-E176</f>
        <v/>
      </c>
      <c r="G176">
        <f>IF(A176="","",IFERROR(INDEX(Map_Line,MATCH(A176,Map_Code,0)),"UNMAPPED"))</f>
        <v/>
      </c>
      <c r="H176">
        <f>IF(A176="","",IFERROR(INDEX(Map_Stmt,MATCH(A176,Map_Code,0)),"UNMAPPED"))</f>
        <v/>
      </c>
      <c r="I176" s="9">
        <f>IF(A176="",0,IFERROR(F176*INDEX(Map_Sign,MATCH(A176,Map_Code,0)),0))</f>
        <v/>
      </c>
    </row>
    <row r="177">
      <c r="A177" s="4" t="n">
        <v>6500</v>
      </c>
      <c r="B177" s="4" t="inlineStr">
        <is>
          <t>Other selling, general and administrative</t>
        </is>
      </c>
      <c r="C177" s="5" t="n">
        <v>45930</v>
      </c>
      <c r="D177" s="18" t="n">
        <v>37200</v>
      </c>
      <c r="E177" s="18" t="n">
        <v>0</v>
      </c>
      <c r="F177" s="9">
        <f>D177-E177</f>
        <v/>
      </c>
      <c r="G177">
        <f>IF(A177="","",IFERROR(INDEX(Map_Line,MATCH(A177,Map_Code,0)),"UNMAPPED"))</f>
        <v/>
      </c>
      <c r="H177">
        <f>IF(A177="","",IFERROR(INDEX(Map_Stmt,MATCH(A177,Map_Code,0)),"UNMAPPED"))</f>
        <v/>
      </c>
      <c r="I177" s="9">
        <f>IF(A177="",0,IFERROR(F177*INDEX(Map_Sign,MATCH(A177,Map_Code,0)),0))</f>
        <v/>
      </c>
    </row>
    <row r="178">
      <c r="A178" s="4" t="n">
        <v>6800</v>
      </c>
      <c r="B178" s="4" t="inlineStr">
        <is>
          <t>Depreciation</t>
        </is>
      </c>
      <c r="C178" s="5" t="n">
        <v>45930</v>
      </c>
      <c r="D178" s="18" t="n">
        <v>9000</v>
      </c>
      <c r="E178" s="18" t="n">
        <v>0</v>
      </c>
      <c r="F178" s="9">
        <f>D178-E178</f>
        <v/>
      </c>
      <c r="G178">
        <f>IF(A178="","",IFERROR(INDEX(Map_Line,MATCH(A178,Map_Code,0)),"UNMAPPED"))</f>
        <v/>
      </c>
      <c r="H178">
        <f>IF(A178="","",IFERROR(INDEX(Map_Stmt,MATCH(A178,Map_Code,0)),"UNMAPPED"))</f>
        <v/>
      </c>
      <c r="I178" s="9">
        <f>IF(A178="",0,IFERROR(F178*INDEX(Map_Sign,MATCH(A178,Map_Code,0)),0))</f>
        <v/>
      </c>
    </row>
    <row r="179">
      <c r="A179" s="4" t="n">
        <v>7000</v>
      </c>
      <c r="B179" s="4" t="inlineStr">
        <is>
          <t>Interest expense</t>
        </is>
      </c>
      <c r="C179" s="5" t="n">
        <v>45930</v>
      </c>
      <c r="D179" s="18" t="n">
        <v>3030</v>
      </c>
      <c r="E179" s="18" t="n">
        <v>0</v>
      </c>
      <c r="F179" s="9">
        <f>D179-E179</f>
        <v/>
      </c>
      <c r="G179">
        <f>IF(A179="","",IFERROR(INDEX(Map_Line,MATCH(A179,Map_Code,0)),"UNMAPPED"))</f>
        <v/>
      </c>
      <c r="H179">
        <f>IF(A179="","",IFERROR(INDEX(Map_Stmt,MATCH(A179,Map_Code,0)),"UNMAPPED"))</f>
        <v/>
      </c>
      <c r="I179" s="9">
        <f>IF(A179="",0,IFERROR(F179*INDEX(Map_Sign,MATCH(A179,Map_Code,0)),0))</f>
        <v/>
      </c>
    </row>
    <row r="180">
      <c r="A180" s="4" t="n">
        <v>8000</v>
      </c>
      <c r="B180" s="4" t="inlineStr">
        <is>
          <t>Income tax expense</t>
        </is>
      </c>
      <c r="C180" s="5" t="n">
        <v>45930</v>
      </c>
      <c r="D180" s="18" t="n">
        <v>7993</v>
      </c>
      <c r="E180" s="18" t="n">
        <v>0</v>
      </c>
      <c r="F180" s="9">
        <f>D180-E180</f>
        <v/>
      </c>
      <c r="G180">
        <f>IF(A180="","",IFERROR(INDEX(Map_Line,MATCH(A180,Map_Code,0)),"UNMAPPED"))</f>
        <v/>
      </c>
      <c r="H180">
        <f>IF(A180="","",IFERROR(INDEX(Map_Stmt,MATCH(A180,Map_Code,0)),"UNMAPPED"))</f>
        <v/>
      </c>
      <c r="I180" s="9">
        <f>IF(A180="",0,IFERROR(F180*INDEX(Map_Sign,MATCH(A180,Map_Code,0)),0))</f>
        <v/>
      </c>
    </row>
    <row r="181">
      <c r="A181" s="4" t="n">
        <v>1000</v>
      </c>
      <c r="B181" s="4" t="inlineStr">
        <is>
          <t>Cash - operating account</t>
        </is>
      </c>
      <c r="C181" s="5" t="n">
        <v>45961</v>
      </c>
      <c r="D181" s="18" t="n">
        <v>12820</v>
      </c>
      <c r="E181" s="18" t="n">
        <v>0</v>
      </c>
      <c r="F181" s="9">
        <f>D181-E181</f>
        <v/>
      </c>
      <c r="G181">
        <f>IF(A181="","",IFERROR(INDEX(Map_Line,MATCH(A181,Map_Code,0)),"UNMAPPED"))</f>
        <v/>
      </c>
      <c r="H181">
        <f>IF(A181="","",IFERROR(INDEX(Map_Stmt,MATCH(A181,Map_Code,0)),"UNMAPPED"))</f>
        <v/>
      </c>
      <c r="I181" s="9">
        <f>IF(A181="",0,IFERROR(F181*INDEX(Map_Sign,MATCH(A181,Map_Code,0)),0))</f>
        <v/>
      </c>
    </row>
    <row r="182">
      <c r="A182" s="4" t="n">
        <v>1100</v>
      </c>
      <c r="B182" s="4" t="inlineStr">
        <is>
          <t>Accounts receivable - trade</t>
        </is>
      </c>
      <c r="C182" s="5" t="n">
        <v>45961</v>
      </c>
      <c r="D182" s="18" t="n">
        <v>23000</v>
      </c>
      <c r="E182" s="18" t="n">
        <v>0</v>
      </c>
      <c r="F182" s="9">
        <f>D182-E182</f>
        <v/>
      </c>
      <c r="G182">
        <f>IF(A182="","",IFERROR(INDEX(Map_Line,MATCH(A182,Map_Code,0)),"UNMAPPED"))</f>
        <v/>
      </c>
      <c r="H182">
        <f>IF(A182="","",IFERROR(INDEX(Map_Stmt,MATCH(A182,Map_Code,0)),"UNMAPPED"))</f>
        <v/>
      </c>
      <c r="I182" s="9">
        <f>IF(A182="",0,IFERROR(F182*INDEX(Map_Sign,MATCH(A182,Map_Code,0)),0))</f>
        <v/>
      </c>
    </row>
    <row r="183">
      <c r="A183" s="4" t="n">
        <v>1200</v>
      </c>
      <c r="B183" s="4" t="inlineStr">
        <is>
          <t>Inventory</t>
        </is>
      </c>
      <c r="C183" s="5" t="n">
        <v>45961</v>
      </c>
      <c r="D183" s="18" t="n">
        <v>5000</v>
      </c>
      <c r="E183" s="18" t="n">
        <v>0</v>
      </c>
      <c r="F183" s="9">
        <f>D183-E183</f>
        <v/>
      </c>
      <c r="G183">
        <f>IF(A183="","",IFERROR(INDEX(Map_Line,MATCH(A183,Map_Code,0)),"UNMAPPED"))</f>
        <v/>
      </c>
      <c r="H183">
        <f>IF(A183="","",IFERROR(INDEX(Map_Stmt,MATCH(A183,Map_Code,0)),"UNMAPPED"))</f>
        <v/>
      </c>
      <c r="I183" s="9">
        <f>IF(A183="",0,IFERROR(F183*INDEX(Map_Sign,MATCH(A183,Map_Code,0)),0))</f>
        <v/>
      </c>
    </row>
    <row r="184">
      <c r="A184" s="4" t="n">
        <v>1590</v>
      </c>
      <c r="B184" s="4" t="inlineStr">
        <is>
          <t>Accumulated depreciation</t>
        </is>
      </c>
      <c r="C184" s="5" t="n">
        <v>45961</v>
      </c>
      <c r="D184" s="18" t="n">
        <v>0</v>
      </c>
      <c r="E184" s="18" t="n">
        <v>9000</v>
      </c>
      <c r="F184" s="9">
        <f>D184-E184</f>
        <v/>
      </c>
      <c r="G184">
        <f>IF(A184="","",IFERROR(INDEX(Map_Line,MATCH(A184,Map_Code,0)),"UNMAPPED"))</f>
        <v/>
      </c>
      <c r="H184">
        <f>IF(A184="","",IFERROR(INDEX(Map_Stmt,MATCH(A184,Map_Code,0)),"UNMAPPED"))</f>
        <v/>
      </c>
      <c r="I184" s="9">
        <f>IF(A184="",0,IFERROR(F184*INDEX(Map_Sign,MATCH(A184,Map_Code,0)),0))</f>
        <v/>
      </c>
    </row>
    <row r="185">
      <c r="A185" s="4" t="n">
        <v>2000</v>
      </c>
      <c r="B185" s="4" t="inlineStr">
        <is>
          <t>Accounts payable - trade</t>
        </is>
      </c>
      <c r="C185" s="5" t="n">
        <v>45961</v>
      </c>
      <c r="D185" s="18" t="n">
        <v>0</v>
      </c>
      <c r="E185" s="18" t="n">
        <v>5500</v>
      </c>
      <c r="F185" s="9">
        <f>D185-E185</f>
        <v/>
      </c>
      <c r="G185">
        <f>IF(A185="","",IFERROR(INDEX(Map_Line,MATCH(A185,Map_Code,0)),"UNMAPPED"))</f>
        <v/>
      </c>
      <c r="H185">
        <f>IF(A185="","",IFERROR(INDEX(Map_Stmt,MATCH(A185,Map_Code,0)),"UNMAPPED"))</f>
        <v/>
      </c>
      <c r="I185" s="9">
        <f>IF(A185="",0,IFERROR(F185*INDEX(Map_Sign,MATCH(A185,Map_Code,0)),0))</f>
        <v/>
      </c>
    </row>
    <row r="186">
      <c r="A186" s="4" t="n">
        <v>2100</v>
      </c>
      <c r="B186" s="4" t="inlineStr">
        <is>
          <t>Accrued liabilities</t>
        </is>
      </c>
      <c r="C186" s="5" t="n">
        <v>45961</v>
      </c>
      <c r="D186" s="18" t="n">
        <v>0</v>
      </c>
      <c r="E186" s="18" t="n">
        <v>500</v>
      </c>
      <c r="F186" s="9">
        <f>D186-E186</f>
        <v/>
      </c>
      <c r="G186">
        <f>IF(A186="","",IFERROR(INDEX(Map_Line,MATCH(A186,Map_Code,0)),"UNMAPPED"))</f>
        <v/>
      </c>
      <c r="H186">
        <f>IF(A186="","",IFERROR(INDEX(Map_Stmt,MATCH(A186,Map_Code,0)),"UNMAPPED"))</f>
        <v/>
      </c>
      <c r="I186" s="9">
        <f>IF(A186="",0,IFERROR(F186*INDEX(Map_Sign,MATCH(A186,Map_Code,0)),0))</f>
        <v/>
      </c>
    </row>
    <row r="187">
      <c r="A187" s="4" t="n">
        <v>2200</v>
      </c>
      <c r="B187" s="4" t="inlineStr">
        <is>
          <t>Income taxes payable</t>
        </is>
      </c>
      <c r="C187" s="5" t="n">
        <v>45961</v>
      </c>
      <c r="D187" s="18" t="n">
        <v>0</v>
      </c>
      <c r="E187" s="18" t="n">
        <v>8955</v>
      </c>
      <c r="F187" s="9">
        <f>D187-E187</f>
        <v/>
      </c>
      <c r="G187">
        <f>IF(A187="","",IFERROR(INDEX(Map_Line,MATCH(A187,Map_Code,0)),"UNMAPPED"))</f>
        <v/>
      </c>
      <c r="H187">
        <f>IF(A187="","",IFERROR(INDEX(Map_Stmt,MATCH(A187,Map_Code,0)),"UNMAPPED"))</f>
        <v/>
      </c>
      <c r="I187" s="9">
        <f>IF(A187="",0,IFERROR(F187*INDEX(Map_Sign,MATCH(A187,Map_Code,0)),0))</f>
        <v/>
      </c>
    </row>
    <row r="188">
      <c r="A188" s="4" t="n">
        <v>2500</v>
      </c>
      <c r="B188" s="4" t="inlineStr">
        <is>
          <t>Term loan</t>
        </is>
      </c>
      <c r="C188" s="5" t="n">
        <v>45961</v>
      </c>
      <c r="D188" s="18" t="n">
        <v>10000</v>
      </c>
      <c r="E188" s="18" t="n">
        <v>0</v>
      </c>
      <c r="F188" s="9">
        <f>D188-E188</f>
        <v/>
      </c>
      <c r="G188">
        <f>IF(A188="","",IFERROR(INDEX(Map_Line,MATCH(A188,Map_Code,0)),"UNMAPPED"))</f>
        <v/>
      </c>
      <c r="H188">
        <f>IF(A188="","",IFERROR(INDEX(Map_Stmt,MATCH(A188,Map_Code,0)),"UNMAPPED"))</f>
        <v/>
      </c>
      <c r="I188" s="9">
        <f>IF(A188="",0,IFERROR(F188*INDEX(Map_Sign,MATCH(A188,Map_Code,0)),0))</f>
        <v/>
      </c>
    </row>
    <row r="189">
      <c r="A189" s="4" t="n">
        <v>4000</v>
      </c>
      <c r="B189" s="4" t="inlineStr">
        <is>
          <t>Product sales</t>
        </is>
      </c>
      <c r="C189" s="5" t="n">
        <v>45961</v>
      </c>
      <c r="D189" s="18" t="n">
        <v>0</v>
      </c>
      <c r="E189" s="18" t="n">
        <v>605900</v>
      </c>
      <c r="F189" s="9">
        <f>D189-E189</f>
        <v/>
      </c>
      <c r="G189">
        <f>IF(A189="","",IFERROR(INDEX(Map_Line,MATCH(A189,Map_Code,0)),"UNMAPPED"))</f>
        <v/>
      </c>
      <c r="H189">
        <f>IF(A189="","",IFERROR(INDEX(Map_Stmt,MATCH(A189,Map_Code,0)),"UNMAPPED"))</f>
        <v/>
      </c>
      <c r="I189" s="9">
        <f>IF(A189="",0,IFERROR(F189*INDEX(Map_Sign,MATCH(A189,Map_Code,0)),0))</f>
        <v/>
      </c>
    </row>
    <row r="190">
      <c r="A190" s="4" t="n">
        <v>4100</v>
      </c>
      <c r="B190" s="4" t="inlineStr">
        <is>
          <t>Sales returns and allowances</t>
        </is>
      </c>
      <c r="C190" s="5" t="n">
        <v>45961</v>
      </c>
      <c r="D190" s="18" t="n">
        <v>11900</v>
      </c>
      <c r="E190" s="18" t="n">
        <v>0</v>
      </c>
      <c r="F190" s="9">
        <f>D190-E190</f>
        <v/>
      </c>
      <c r="G190">
        <f>IF(A190="","",IFERROR(INDEX(Map_Line,MATCH(A190,Map_Code,0)),"UNMAPPED"))</f>
        <v/>
      </c>
      <c r="H190">
        <f>IF(A190="","",IFERROR(INDEX(Map_Stmt,MATCH(A190,Map_Code,0)),"UNMAPPED"))</f>
        <v/>
      </c>
      <c r="I190" s="9">
        <f>IF(A190="",0,IFERROR(F190*INDEX(Map_Sign,MATCH(A190,Map_Code,0)),0))</f>
        <v/>
      </c>
    </row>
    <row r="191">
      <c r="A191" s="4" t="n">
        <v>5000</v>
      </c>
      <c r="B191" s="4" t="inlineStr">
        <is>
          <t>Cost of goods sold</t>
        </is>
      </c>
      <c r="C191" s="5" t="n">
        <v>45961</v>
      </c>
      <c r="D191" s="18" t="n">
        <v>368300</v>
      </c>
      <c r="E191" s="18" t="n">
        <v>0</v>
      </c>
      <c r="F191" s="9">
        <f>D191-E191</f>
        <v/>
      </c>
      <c r="G191">
        <f>IF(A191="","",IFERROR(INDEX(Map_Line,MATCH(A191,Map_Code,0)),"UNMAPPED"))</f>
        <v/>
      </c>
      <c r="H191">
        <f>IF(A191="","",IFERROR(INDEX(Map_Stmt,MATCH(A191,Map_Code,0)),"UNMAPPED"))</f>
        <v/>
      </c>
      <c r="I191" s="9">
        <f>IF(A191="",0,IFERROR(F191*INDEX(Map_Sign,MATCH(A191,Map_Code,0)),0))</f>
        <v/>
      </c>
    </row>
    <row r="192">
      <c r="A192" s="4" t="n">
        <v>6000</v>
      </c>
      <c r="B192" s="4" t="inlineStr">
        <is>
          <t>Salaries and wages</t>
        </is>
      </c>
      <c r="C192" s="5" t="n">
        <v>45961</v>
      </c>
      <c r="D192" s="18" t="n">
        <v>94400</v>
      </c>
      <c r="E192" s="18" t="n">
        <v>0</v>
      </c>
      <c r="F192" s="9">
        <f>D192-E192</f>
        <v/>
      </c>
      <c r="G192">
        <f>IF(A192="","",IFERROR(INDEX(Map_Line,MATCH(A192,Map_Code,0)),"UNMAPPED"))</f>
        <v/>
      </c>
      <c r="H192">
        <f>IF(A192="","",IFERROR(INDEX(Map_Stmt,MATCH(A192,Map_Code,0)),"UNMAPPED"))</f>
        <v/>
      </c>
      <c r="I192" s="9">
        <f>IF(A192="",0,IFERROR(F192*INDEX(Map_Sign,MATCH(A192,Map_Code,0)),0))</f>
        <v/>
      </c>
    </row>
    <row r="193">
      <c r="A193" s="4" t="n">
        <v>6050</v>
      </c>
      <c r="B193" s="4" t="inlineStr">
        <is>
          <t>Payroll taxes and benefits</t>
        </is>
      </c>
      <c r="C193" s="5" t="n">
        <v>45961</v>
      </c>
      <c r="D193" s="18" t="n">
        <v>23600</v>
      </c>
      <c r="E193" s="18" t="n">
        <v>0</v>
      </c>
      <c r="F193" s="9">
        <f>D193-E193</f>
        <v/>
      </c>
      <c r="G193">
        <f>IF(A193="","",IFERROR(INDEX(Map_Line,MATCH(A193,Map_Code,0)),"UNMAPPED"))</f>
        <v/>
      </c>
      <c r="H193">
        <f>IF(A193="","",IFERROR(INDEX(Map_Stmt,MATCH(A193,Map_Code,0)),"UNMAPPED"))</f>
        <v/>
      </c>
      <c r="I193" s="9">
        <f>IF(A193="",0,IFERROR(F193*INDEX(Map_Sign,MATCH(A193,Map_Code,0)),0))</f>
        <v/>
      </c>
    </row>
    <row r="194">
      <c r="A194" s="4" t="n">
        <v>6200</v>
      </c>
      <c r="B194" s="4" t="inlineStr">
        <is>
          <t>Rent and occupancy</t>
        </is>
      </c>
      <c r="C194" s="5" t="n">
        <v>45961</v>
      </c>
      <c r="D194" s="18" t="n">
        <v>20800</v>
      </c>
      <c r="E194" s="18" t="n">
        <v>0</v>
      </c>
      <c r="F194" s="9">
        <f>D194-E194</f>
        <v/>
      </c>
      <c r="G194">
        <f>IF(A194="","",IFERROR(INDEX(Map_Line,MATCH(A194,Map_Code,0)),"UNMAPPED"))</f>
        <v/>
      </c>
      <c r="H194">
        <f>IF(A194="","",IFERROR(INDEX(Map_Stmt,MATCH(A194,Map_Code,0)),"UNMAPPED"))</f>
        <v/>
      </c>
      <c r="I194" s="9">
        <f>IF(A194="",0,IFERROR(F194*INDEX(Map_Sign,MATCH(A194,Map_Code,0)),0))</f>
        <v/>
      </c>
    </row>
    <row r="195">
      <c r="A195" s="4" t="n">
        <v>6500</v>
      </c>
      <c r="B195" s="4" t="inlineStr">
        <is>
          <t>Other selling, general and administrative</t>
        </is>
      </c>
      <c r="C195" s="5" t="n">
        <v>45961</v>
      </c>
      <c r="D195" s="18" t="n">
        <v>39100</v>
      </c>
      <c r="E195" s="18" t="n">
        <v>0</v>
      </c>
      <c r="F195" s="9">
        <f>D195-E195</f>
        <v/>
      </c>
      <c r="G195">
        <f>IF(A195="","",IFERROR(INDEX(Map_Line,MATCH(A195,Map_Code,0)),"UNMAPPED"))</f>
        <v/>
      </c>
      <c r="H195">
        <f>IF(A195="","",IFERROR(INDEX(Map_Stmt,MATCH(A195,Map_Code,0)),"UNMAPPED"))</f>
        <v/>
      </c>
      <c r="I195" s="9">
        <f>IF(A195="",0,IFERROR(F195*INDEX(Map_Sign,MATCH(A195,Map_Code,0)),0))</f>
        <v/>
      </c>
    </row>
    <row r="196">
      <c r="A196" s="4" t="n">
        <v>6800</v>
      </c>
      <c r="B196" s="4" t="inlineStr">
        <is>
          <t>Depreciation</t>
        </is>
      </c>
      <c r="C196" s="5" t="n">
        <v>45961</v>
      </c>
      <c r="D196" s="18" t="n">
        <v>9000</v>
      </c>
      <c r="E196" s="18" t="n">
        <v>0</v>
      </c>
      <c r="F196" s="9">
        <f>D196-E196</f>
        <v/>
      </c>
      <c r="G196">
        <f>IF(A196="","",IFERROR(INDEX(Map_Line,MATCH(A196,Map_Code,0)),"UNMAPPED"))</f>
        <v/>
      </c>
      <c r="H196">
        <f>IF(A196="","",IFERROR(INDEX(Map_Stmt,MATCH(A196,Map_Code,0)),"UNMAPPED"))</f>
        <v/>
      </c>
      <c r="I196" s="9">
        <f>IF(A196="",0,IFERROR(F196*INDEX(Map_Sign,MATCH(A196,Map_Code,0)),0))</f>
        <v/>
      </c>
    </row>
    <row r="197">
      <c r="A197" s="4" t="n">
        <v>7000</v>
      </c>
      <c r="B197" s="4" t="inlineStr">
        <is>
          <t>Interest expense</t>
        </is>
      </c>
      <c r="C197" s="5" t="n">
        <v>45961</v>
      </c>
      <c r="D197" s="18" t="n">
        <v>2980</v>
      </c>
      <c r="E197" s="18" t="n">
        <v>0</v>
      </c>
      <c r="F197" s="9">
        <f>D197-E197</f>
        <v/>
      </c>
      <c r="G197">
        <f>IF(A197="","",IFERROR(INDEX(Map_Line,MATCH(A197,Map_Code,0)),"UNMAPPED"))</f>
        <v/>
      </c>
      <c r="H197">
        <f>IF(A197="","",IFERROR(INDEX(Map_Stmt,MATCH(A197,Map_Code,0)),"UNMAPPED"))</f>
        <v/>
      </c>
      <c r="I197" s="9">
        <f>IF(A197="",0,IFERROR(F197*INDEX(Map_Sign,MATCH(A197,Map_Code,0)),0))</f>
        <v/>
      </c>
    </row>
    <row r="198">
      <c r="A198" s="4" t="n">
        <v>8000</v>
      </c>
      <c r="B198" s="4" t="inlineStr">
        <is>
          <t>Income tax expense</t>
        </is>
      </c>
      <c r="C198" s="5" t="n">
        <v>45961</v>
      </c>
      <c r="D198" s="18" t="n">
        <v>8955</v>
      </c>
      <c r="E198" s="18" t="n">
        <v>0</v>
      </c>
      <c r="F198" s="9">
        <f>D198-E198</f>
        <v/>
      </c>
      <c r="G198">
        <f>IF(A198="","",IFERROR(INDEX(Map_Line,MATCH(A198,Map_Code,0)),"UNMAPPED"))</f>
        <v/>
      </c>
      <c r="H198">
        <f>IF(A198="","",IFERROR(INDEX(Map_Stmt,MATCH(A198,Map_Code,0)),"UNMAPPED"))</f>
        <v/>
      </c>
      <c r="I198" s="9">
        <f>IF(A198="",0,IFERROR(F198*INDEX(Map_Sign,MATCH(A198,Map_Code,0)),0))</f>
        <v/>
      </c>
    </row>
    <row r="199">
      <c r="A199" s="4" t="n">
        <v>1000</v>
      </c>
      <c r="B199" s="4" t="inlineStr">
        <is>
          <t>Cash - operating account</t>
        </is>
      </c>
      <c r="C199" s="5" t="n">
        <v>45991</v>
      </c>
      <c r="D199" s="18" t="n">
        <v>0</v>
      </c>
      <c r="E199" s="18" t="n">
        <v>12320</v>
      </c>
      <c r="F199" s="9">
        <f>D199-E199</f>
        <v/>
      </c>
      <c r="G199">
        <f>IF(A199="","",IFERROR(INDEX(Map_Line,MATCH(A199,Map_Code,0)),"UNMAPPED"))</f>
        <v/>
      </c>
      <c r="H199">
        <f>IF(A199="","",IFERROR(INDEX(Map_Stmt,MATCH(A199,Map_Code,0)),"UNMAPPED"))</f>
        <v/>
      </c>
      <c r="I199" s="9">
        <f>IF(A199="",0,IFERROR(F199*INDEX(Map_Sign,MATCH(A199,Map_Code,0)),0))</f>
        <v/>
      </c>
    </row>
    <row r="200">
      <c r="A200" s="4" t="n">
        <v>1100</v>
      </c>
      <c r="B200" s="4" t="inlineStr">
        <is>
          <t>Accounts receivable - trade</t>
        </is>
      </c>
      <c r="C200" s="5" t="n">
        <v>45991</v>
      </c>
      <c r="D200" s="18" t="n">
        <v>18000</v>
      </c>
      <c r="E200" s="18" t="n">
        <v>0</v>
      </c>
      <c r="F200" s="9">
        <f>D200-E200</f>
        <v/>
      </c>
      <c r="G200">
        <f>IF(A200="","",IFERROR(INDEX(Map_Line,MATCH(A200,Map_Code,0)),"UNMAPPED"))</f>
        <v/>
      </c>
      <c r="H200">
        <f>IF(A200="","",IFERROR(INDEX(Map_Stmt,MATCH(A200,Map_Code,0)),"UNMAPPED"))</f>
        <v/>
      </c>
      <c r="I200" s="9">
        <f>IF(A200="",0,IFERROR(F200*INDEX(Map_Sign,MATCH(A200,Map_Code,0)),0))</f>
        <v/>
      </c>
    </row>
    <row r="201">
      <c r="A201" s="4" t="n">
        <v>1200</v>
      </c>
      <c r="B201" s="4" t="inlineStr">
        <is>
          <t>Inventory</t>
        </is>
      </c>
      <c r="C201" s="5" t="n">
        <v>45991</v>
      </c>
      <c r="D201" s="18" t="n">
        <v>9000</v>
      </c>
      <c r="E201" s="18" t="n">
        <v>0</v>
      </c>
      <c r="F201" s="9">
        <f>D201-E201</f>
        <v/>
      </c>
      <c r="G201">
        <f>IF(A201="","",IFERROR(INDEX(Map_Line,MATCH(A201,Map_Code,0)),"UNMAPPED"))</f>
        <v/>
      </c>
      <c r="H201">
        <f>IF(A201="","",IFERROR(INDEX(Map_Stmt,MATCH(A201,Map_Code,0)),"UNMAPPED"))</f>
        <v/>
      </c>
      <c r="I201" s="9">
        <f>IF(A201="",0,IFERROR(F201*INDEX(Map_Sign,MATCH(A201,Map_Code,0)),0))</f>
        <v/>
      </c>
    </row>
    <row r="202">
      <c r="A202" s="4" t="n">
        <v>1500</v>
      </c>
      <c r="B202" s="4" t="inlineStr">
        <is>
          <t>Property and equipment, at cost</t>
        </is>
      </c>
      <c r="C202" s="5" t="n">
        <v>45991</v>
      </c>
      <c r="D202" s="18" t="n">
        <v>30000</v>
      </c>
      <c r="E202" s="18" t="n">
        <v>0</v>
      </c>
      <c r="F202" s="9">
        <f>D202-E202</f>
        <v/>
      </c>
      <c r="G202">
        <f>IF(A202="","",IFERROR(INDEX(Map_Line,MATCH(A202,Map_Code,0)),"UNMAPPED"))</f>
        <v/>
      </c>
      <c r="H202">
        <f>IF(A202="","",IFERROR(INDEX(Map_Stmt,MATCH(A202,Map_Code,0)),"UNMAPPED"))</f>
        <v/>
      </c>
      <c r="I202" s="9">
        <f>IF(A202="",0,IFERROR(F202*INDEX(Map_Sign,MATCH(A202,Map_Code,0)),0))</f>
        <v/>
      </c>
    </row>
    <row r="203">
      <c r="A203" s="4" t="n">
        <v>1590</v>
      </c>
      <c r="B203" s="4" t="inlineStr">
        <is>
          <t>Accumulated depreciation</t>
        </is>
      </c>
      <c r="C203" s="5" t="n">
        <v>45991</v>
      </c>
      <c r="D203" s="18" t="n">
        <v>0</v>
      </c>
      <c r="E203" s="18" t="n">
        <v>9000</v>
      </c>
      <c r="F203" s="9">
        <f>D203-E203</f>
        <v/>
      </c>
      <c r="G203">
        <f>IF(A203="","",IFERROR(INDEX(Map_Line,MATCH(A203,Map_Code,0)),"UNMAPPED"))</f>
        <v/>
      </c>
      <c r="H203">
        <f>IF(A203="","",IFERROR(INDEX(Map_Stmt,MATCH(A203,Map_Code,0)),"UNMAPPED"))</f>
        <v/>
      </c>
      <c r="I203" s="9">
        <f>IF(A203="",0,IFERROR(F203*INDEX(Map_Sign,MATCH(A203,Map_Code,0)),0))</f>
        <v/>
      </c>
    </row>
    <row r="204">
      <c r="A204" s="4" t="n">
        <v>2000</v>
      </c>
      <c r="B204" s="4" t="inlineStr">
        <is>
          <t>Accounts payable - trade</t>
        </is>
      </c>
      <c r="C204" s="5" t="n">
        <v>45991</v>
      </c>
      <c r="D204" s="18" t="n">
        <v>0</v>
      </c>
      <c r="E204" s="18" t="n">
        <v>4000</v>
      </c>
      <c r="F204" s="9">
        <f>D204-E204</f>
        <v/>
      </c>
      <c r="G204">
        <f>IF(A204="","",IFERROR(INDEX(Map_Line,MATCH(A204,Map_Code,0)),"UNMAPPED"))</f>
        <v/>
      </c>
      <c r="H204">
        <f>IF(A204="","",IFERROR(INDEX(Map_Stmt,MATCH(A204,Map_Code,0)),"UNMAPPED"))</f>
        <v/>
      </c>
      <c r="I204" s="9">
        <f>IF(A204="",0,IFERROR(F204*INDEX(Map_Sign,MATCH(A204,Map_Code,0)),0))</f>
        <v/>
      </c>
    </row>
    <row r="205">
      <c r="A205" s="4" t="n">
        <v>2100</v>
      </c>
      <c r="B205" s="4" t="inlineStr">
        <is>
          <t>Accrued liabilities</t>
        </is>
      </c>
      <c r="C205" s="5" t="n">
        <v>45991</v>
      </c>
      <c r="D205" s="18" t="n">
        <v>0</v>
      </c>
      <c r="E205" s="18" t="n">
        <v>1000</v>
      </c>
      <c r="F205" s="9">
        <f>D205-E205</f>
        <v/>
      </c>
      <c r="G205">
        <f>IF(A205="","",IFERROR(INDEX(Map_Line,MATCH(A205,Map_Code,0)),"UNMAPPED"))</f>
        <v/>
      </c>
      <c r="H205">
        <f>IF(A205="","",IFERROR(INDEX(Map_Stmt,MATCH(A205,Map_Code,0)),"UNMAPPED"))</f>
        <v/>
      </c>
      <c r="I205" s="9">
        <f>IF(A205="",0,IFERROR(F205*INDEX(Map_Sign,MATCH(A205,Map_Code,0)),0))</f>
        <v/>
      </c>
    </row>
    <row r="206">
      <c r="A206" s="4" t="n">
        <v>2200</v>
      </c>
      <c r="B206" s="4" t="inlineStr">
        <is>
          <t>Income taxes payable</t>
        </is>
      </c>
      <c r="C206" s="5" t="n">
        <v>45991</v>
      </c>
      <c r="D206" s="18" t="n">
        <v>0</v>
      </c>
      <c r="E206" s="18" t="n">
        <v>10170</v>
      </c>
      <c r="F206" s="9">
        <f>D206-E206</f>
        <v/>
      </c>
      <c r="G206">
        <f>IF(A206="","",IFERROR(INDEX(Map_Line,MATCH(A206,Map_Code,0)),"UNMAPPED"))</f>
        <v/>
      </c>
      <c r="H206">
        <f>IF(A206="","",IFERROR(INDEX(Map_Stmt,MATCH(A206,Map_Code,0)),"UNMAPPED"))</f>
        <v/>
      </c>
      <c r="I206" s="9">
        <f>IF(A206="",0,IFERROR(F206*INDEX(Map_Sign,MATCH(A206,Map_Code,0)),0))</f>
        <v/>
      </c>
    </row>
    <row r="207">
      <c r="A207" s="4" t="n">
        <v>2500</v>
      </c>
      <c r="B207" s="4" t="inlineStr">
        <is>
          <t>Term loan</t>
        </is>
      </c>
      <c r="C207" s="5" t="n">
        <v>45991</v>
      </c>
      <c r="D207" s="18" t="n">
        <v>10000</v>
      </c>
      <c r="E207" s="18" t="n">
        <v>0</v>
      </c>
      <c r="F207" s="9">
        <f>D207-E207</f>
        <v/>
      </c>
      <c r="G207">
        <f>IF(A207="","",IFERROR(INDEX(Map_Line,MATCH(A207,Map_Code,0)),"UNMAPPED"))</f>
        <v/>
      </c>
      <c r="H207">
        <f>IF(A207="","",IFERROR(INDEX(Map_Stmt,MATCH(A207,Map_Code,0)),"UNMAPPED"))</f>
        <v/>
      </c>
      <c r="I207" s="9">
        <f>IF(A207="",0,IFERROR(F207*INDEX(Map_Sign,MATCH(A207,Map_Code,0)),0))</f>
        <v/>
      </c>
    </row>
    <row r="208">
      <c r="A208" s="4" t="n">
        <v>4000</v>
      </c>
      <c r="B208" s="4" t="inlineStr">
        <is>
          <t>Product sales</t>
        </is>
      </c>
      <c r="C208" s="5" t="n">
        <v>45991</v>
      </c>
      <c r="D208" s="18" t="n">
        <v>0</v>
      </c>
      <c r="E208" s="18" t="n">
        <v>618100</v>
      </c>
      <c r="F208" s="9">
        <f>D208-E208</f>
        <v/>
      </c>
      <c r="G208">
        <f>IF(A208="","",IFERROR(INDEX(Map_Line,MATCH(A208,Map_Code,0)),"UNMAPPED"))</f>
        <v/>
      </c>
      <c r="H208">
        <f>IF(A208="","",IFERROR(INDEX(Map_Stmt,MATCH(A208,Map_Code,0)),"UNMAPPED"))</f>
        <v/>
      </c>
      <c r="I208" s="9">
        <f>IF(A208="",0,IFERROR(F208*INDEX(Map_Sign,MATCH(A208,Map_Code,0)),0))</f>
        <v/>
      </c>
    </row>
    <row r="209">
      <c r="A209" s="4" t="n">
        <v>4100</v>
      </c>
      <c r="B209" s="4" t="inlineStr">
        <is>
          <t>Sales returns and allowances</t>
        </is>
      </c>
      <c r="C209" s="5" t="n">
        <v>45991</v>
      </c>
      <c r="D209" s="18" t="n">
        <v>12100</v>
      </c>
      <c r="E209" s="18" t="n">
        <v>0</v>
      </c>
      <c r="F209" s="9">
        <f>D209-E209</f>
        <v/>
      </c>
      <c r="G209">
        <f>IF(A209="","",IFERROR(INDEX(Map_Line,MATCH(A209,Map_Code,0)),"UNMAPPED"))</f>
        <v/>
      </c>
      <c r="H209">
        <f>IF(A209="","",IFERROR(INDEX(Map_Stmt,MATCH(A209,Map_Code,0)),"UNMAPPED"))</f>
        <v/>
      </c>
      <c r="I209" s="9">
        <f>IF(A209="",0,IFERROR(F209*INDEX(Map_Sign,MATCH(A209,Map_Code,0)),0))</f>
        <v/>
      </c>
    </row>
    <row r="210">
      <c r="A210" s="4" t="n">
        <v>5000</v>
      </c>
      <c r="B210" s="4" t="inlineStr">
        <is>
          <t>Cost of goods sold</t>
        </is>
      </c>
      <c r="C210" s="5" t="n">
        <v>45991</v>
      </c>
      <c r="D210" s="18" t="n">
        <v>375700</v>
      </c>
      <c r="E210" s="18" t="n">
        <v>0</v>
      </c>
      <c r="F210" s="9">
        <f>D210-E210</f>
        <v/>
      </c>
      <c r="G210">
        <f>IF(A210="","",IFERROR(INDEX(Map_Line,MATCH(A210,Map_Code,0)),"UNMAPPED"))</f>
        <v/>
      </c>
      <c r="H210">
        <f>IF(A210="","",IFERROR(INDEX(Map_Stmt,MATCH(A210,Map_Code,0)),"UNMAPPED"))</f>
        <v/>
      </c>
      <c r="I210" s="9">
        <f>IF(A210="",0,IFERROR(F210*INDEX(Map_Sign,MATCH(A210,Map_Code,0)),0))</f>
        <v/>
      </c>
    </row>
    <row r="211">
      <c r="A211" s="4" t="n">
        <v>6000</v>
      </c>
      <c r="B211" s="4" t="inlineStr">
        <is>
          <t>Salaries and wages</t>
        </is>
      </c>
      <c r="C211" s="5" t="n">
        <v>45991</v>
      </c>
      <c r="D211" s="18" t="n">
        <v>94400</v>
      </c>
      <c r="E211" s="18" t="n">
        <v>0</v>
      </c>
      <c r="F211" s="9">
        <f>D211-E211</f>
        <v/>
      </c>
      <c r="G211">
        <f>IF(A211="","",IFERROR(INDEX(Map_Line,MATCH(A211,Map_Code,0)),"UNMAPPED"))</f>
        <v/>
      </c>
      <c r="H211">
        <f>IF(A211="","",IFERROR(INDEX(Map_Stmt,MATCH(A211,Map_Code,0)),"UNMAPPED"))</f>
        <v/>
      </c>
      <c r="I211" s="9">
        <f>IF(A211="",0,IFERROR(F211*INDEX(Map_Sign,MATCH(A211,Map_Code,0)),0))</f>
        <v/>
      </c>
    </row>
    <row r="212">
      <c r="A212" s="4" t="n">
        <v>6050</v>
      </c>
      <c r="B212" s="4" t="inlineStr">
        <is>
          <t>Payroll taxes and benefits</t>
        </is>
      </c>
      <c r="C212" s="5" t="n">
        <v>45991</v>
      </c>
      <c r="D212" s="18" t="n">
        <v>23600</v>
      </c>
      <c r="E212" s="18" t="n">
        <v>0</v>
      </c>
      <c r="F212" s="9">
        <f>D212-E212</f>
        <v/>
      </c>
      <c r="G212">
        <f>IF(A212="","",IFERROR(INDEX(Map_Line,MATCH(A212,Map_Code,0)),"UNMAPPED"))</f>
        <v/>
      </c>
      <c r="H212">
        <f>IF(A212="","",IFERROR(INDEX(Map_Stmt,MATCH(A212,Map_Code,0)),"UNMAPPED"))</f>
        <v/>
      </c>
      <c r="I212" s="9">
        <f>IF(A212="",0,IFERROR(F212*INDEX(Map_Sign,MATCH(A212,Map_Code,0)),0))</f>
        <v/>
      </c>
    </row>
    <row r="213">
      <c r="A213" s="4" t="n">
        <v>6200</v>
      </c>
      <c r="B213" s="4" t="inlineStr">
        <is>
          <t>Rent and occupancy</t>
        </is>
      </c>
      <c r="C213" s="5" t="n">
        <v>45991</v>
      </c>
      <c r="D213" s="18" t="n">
        <v>20800</v>
      </c>
      <c r="E213" s="18" t="n">
        <v>0</v>
      </c>
      <c r="F213" s="9">
        <f>D213-E213</f>
        <v/>
      </c>
      <c r="G213">
        <f>IF(A213="","",IFERROR(INDEX(Map_Line,MATCH(A213,Map_Code,0)),"UNMAPPED"))</f>
        <v/>
      </c>
      <c r="H213">
        <f>IF(A213="","",IFERROR(INDEX(Map_Stmt,MATCH(A213,Map_Code,0)),"UNMAPPED"))</f>
        <v/>
      </c>
      <c r="I213" s="9">
        <f>IF(A213="",0,IFERROR(F213*INDEX(Map_Sign,MATCH(A213,Map_Code,0)),0))</f>
        <v/>
      </c>
    </row>
    <row r="214">
      <c r="A214" s="4" t="n">
        <v>6500</v>
      </c>
      <c r="B214" s="4" t="inlineStr">
        <is>
          <t>Other selling, general and administrative</t>
        </is>
      </c>
      <c r="C214" s="5" t="n">
        <v>45991</v>
      </c>
      <c r="D214" s="18" t="n">
        <v>38900</v>
      </c>
      <c r="E214" s="18" t="n">
        <v>0</v>
      </c>
      <c r="F214" s="9">
        <f>D214-E214</f>
        <v/>
      </c>
      <c r="G214">
        <f>IF(A214="","",IFERROR(INDEX(Map_Line,MATCH(A214,Map_Code,0)),"UNMAPPED"))</f>
        <v/>
      </c>
      <c r="H214">
        <f>IF(A214="","",IFERROR(INDEX(Map_Stmt,MATCH(A214,Map_Code,0)),"UNMAPPED"))</f>
        <v/>
      </c>
      <c r="I214" s="9">
        <f>IF(A214="",0,IFERROR(F214*INDEX(Map_Sign,MATCH(A214,Map_Code,0)),0))</f>
        <v/>
      </c>
    </row>
    <row r="215">
      <c r="A215" s="4" t="n">
        <v>6800</v>
      </c>
      <c r="B215" s="4" t="inlineStr">
        <is>
          <t>Depreciation</t>
        </is>
      </c>
      <c r="C215" s="5" t="n">
        <v>45991</v>
      </c>
      <c r="D215" s="18" t="n">
        <v>9000</v>
      </c>
      <c r="E215" s="18" t="n">
        <v>0</v>
      </c>
      <c r="F215" s="9">
        <f>D215-E215</f>
        <v/>
      </c>
      <c r="G215">
        <f>IF(A215="","",IFERROR(INDEX(Map_Line,MATCH(A215,Map_Code,0)),"UNMAPPED"))</f>
        <v/>
      </c>
      <c r="H215">
        <f>IF(A215="","",IFERROR(INDEX(Map_Stmt,MATCH(A215,Map_Code,0)),"UNMAPPED"))</f>
        <v/>
      </c>
      <c r="I215" s="9">
        <f>IF(A215="",0,IFERROR(F215*INDEX(Map_Sign,MATCH(A215,Map_Code,0)),0))</f>
        <v/>
      </c>
    </row>
    <row r="216">
      <c r="A216" s="4" t="n">
        <v>7000</v>
      </c>
      <c r="B216" s="4" t="inlineStr">
        <is>
          <t>Interest expense</t>
        </is>
      </c>
      <c r="C216" s="5" t="n">
        <v>45991</v>
      </c>
      <c r="D216" s="18" t="n">
        <v>2920</v>
      </c>
      <c r="E216" s="18" t="n">
        <v>0</v>
      </c>
      <c r="F216" s="9">
        <f>D216-E216</f>
        <v/>
      </c>
      <c r="G216">
        <f>IF(A216="","",IFERROR(INDEX(Map_Line,MATCH(A216,Map_Code,0)),"UNMAPPED"))</f>
        <v/>
      </c>
      <c r="H216">
        <f>IF(A216="","",IFERROR(INDEX(Map_Stmt,MATCH(A216,Map_Code,0)),"UNMAPPED"))</f>
        <v/>
      </c>
      <c r="I216" s="9">
        <f>IF(A216="",0,IFERROR(F216*INDEX(Map_Sign,MATCH(A216,Map_Code,0)),0))</f>
        <v/>
      </c>
    </row>
    <row r="217">
      <c r="A217" s="4" t="n">
        <v>8000</v>
      </c>
      <c r="B217" s="4" t="inlineStr">
        <is>
          <t>Income tax expense</t>
        </is>
      </c>
      <c r="C217" s="5" t="n">
        <v>45991</v>
      </c>
      <c r="D217" s="18" t="n">
        <v>10170</v>
      </c>
      <c r="E217" s="18" t="n">
        <v>0</v>
      </c>
      <c r="F217" s="9">
        <f>D217-E217</f>
        <v/>
      </c>
      <c r="G217">
        <f>IF(A217="","",IFERROR(INDEX(Map_Line,MATCH(A217,Map_Code,0)),"UNMAPPED"))</f>
        <v/>
      </c>
      <c r="H217">
        <f>IF(A217="","",IFERROR(INDEX(Map_Stmt,MATCH(A217,Map_Code,0)),"UNMAPPED"))</f>
        <v/>
      </c>
      <c r="I217" s="9">
        <f>IF(A217="",0,IFERROR(F217*INDEX(Map_Sign,MATCH(A217,Map_Code,0)),0))</f>
        <v/>
      </c>
    </row>
    <row r="218">
      <c r="A218" s="4" t="n">
        <v>1000</v>
      </c>
      <c r="B218" s="4" t="inlineStr">
        <is>
          <t>Cash - operating account</t>
        </is>
      </c>
      <c r="C218" s="5" t="n">
        <v>46022</v>
      </c>
      <c r="D218" s="18" t="n">
        <v>20822</v>
      </c>
      <c r="E218" s="18" t="n">
        <v>0</v>
      </c>
      <c r="F218" s="9">
        <f>D218-E218</f>
        <v/>
      </c>
      <c r="G218">
        <f>IF(A218="","",IFERROR(INDEX(Map_Line,MATCH(A218,Map_Code,0)),"UNMAPPED"))</f>
        <v/>
      </c>
      <c r="H218">
        <f>IF(A218="","",IFERROR(INDEX(Map_Stmt,MATCH(A218,Map_Code,0)),"UNMAPPED"))</f>
        <v/>
      </c>
      <c r="I218" s="9">
        <f>IF(A218="",0,IFERROR(F218*INDEX(Map_Sign,MATCH(A218,Map_Code,0)),0))</f>
        <v/>
      </c>
    </row>
    <row r="219">
      <c r="A219" s="4" t="n">
        <v>1100</v>
      </c>
      <c r="B219" s="4" t="inlineStr">
        <is>
          <t>Accounts receivable - trade</t>
        </is>
      </c>
      <c r="C219" s="5" t="n">
        <v>46022</v>
      </c>
      <c r="D219" s="18" t="n">
        <v>23000</v>
      </c>
      <c r="E219" s="18" t="n">
        <v>0</v>
      </c>
      <c r="F219" s="9">
        <f>D219-E219</f>
        <v/>
      </c>
      <c r="G219">
        <f>IF(A219="","",IFERROR(INDEX(Map_Line,MATCH(A219,Map_Code,0)),"UNMAPPED"))</f>
        <v/>
      </c>
      <c r="H219">
        <f>IF(A219="","",IFERROR(INDEX(Map_Stmt,MATCH(A219,Map_Code,0)),"UNMAPPED"))</f>
        <v/>
      </c>
      <c r="I219" s="9">
        <f>IF(A219="",0,IFERROR(F219*INDEX(Map_Sign,MATCH(A219,Map_Code,0)),0))</f>
        <v/>
      </c>
    </row>
    <row r="220">
      <c r="A220" s="4" t="n">
        <v>1200</v>
      </c>
      <c r="B220" s="4" t="inlineStr">
        <is>
          <t>Inventory</t>
        </is>
      </c>
      <c r="C220" s="5" t="n">
        <v>46022</v>
      </c>
      <c r="D220" s="18" t="n">
        <v>0</v>
      </c>
      <c r="E220" s="18" t="n">
        <v>18000</v>
      </c>
      <c r="F220" s="9">
        <f>D220-E220</f>
        <v/>
      </c>
      <c r="G220">
        <f>IF(A220="","",IFERROR(INDEX(Map_Line,MATCH(A220,Map_Code,0)),"UNMAPPED"))</f>
        <v/>
      </c>
      <c r="H220">
        <f>IF(A220="","",IFERROR(INDEX(Map_Stmt,MATCH(A220,Map_Code,0)),"UNMAPPED"))</f>
        <v/>
      </c>
      <c r="I220" s="9">
        <f>IF(A220="",0,IFERROR(F220*INDEX(Map_Sign,MATCH(A220,Map_Code,0)),0))</f>
        <v/>
      </c>
    </row>
    <row r="221">
      <c r="A221" s="4" t="n">
        <v>1590</v>
      </c>
      <c r="B221" s="4" t="inlineStr">
        <is>
          <t>Accumulated depreciation</t>
        </is>
      </c>
      <c r="C221" s="5" t="n">
        <v>46022</v>
      </c>
      <c r="D221" s="18" t="n">
        <v>0</v>
      </c>
      <c r="E221" s="18" t="n">
        <v>9000</v>
      </c>
      <c r="F221" s="9">
        <f>D221-E221</f>
        <v/>
      </c>
      <c r="G221">
        <f>IF(A221="","",IFERROR(INDEX(Map_Line,MATCH(A221,Map_Code,0)),"UNMAPPED"))</f>
        <v/>
      </c>
      <c r="H221">
        <f>IF(A221="","",IFERROR(INDEX(Map_Stmt,MATCH(A221,Map_Code,0)),"UNMAPPED"))</f>
        <v/>
      </c>
      <c r="I221" s="9">
        <f>IF(A221="",0,IFERROR(F221*INDEX(Map_Sign,MATCH(A221,Map_Code,0)),0))</f>
        <v/>
      </c>
    </row>
    <row r="222">
      <c r="A222" s="4" t="n">
        <v>2000</v>
      </c>
      <c r="B222" s="4" t="inlineStr">
        <is>
          <t>Accounts payable - trade</t>
        </is>
      </c>
      <c r="C222" s="5" t="n">
        <v>46022</v>
      </c>
      <c r="D222" s="18" t="n">
        <v>0</v>
      </c>
      <c r="E222" s="18" t="n">
        <v>5000</v>
      </c>
      <c r="F222" s="9">
        <f>D222-E222</f>
        <v/>
      </c>
      <c r="G222">
        <f>IF(A222="","",IFERROR(INDEX(Map_Line,MATCH(A222,Map_Code,0)),"UNMAPPED"))</f>
        <v/>
      </c>
      <c r="H222">
        <f>IF(A222="","",IFERROR(INDEX(Map_Stmt,MATCH(A222,Map_Code,0)),"UNMAPPED"))</f>
        <v/>
      </c>
      <c r="I222" s="9">
        <f>IF(A222="",0,IFERROR(F222*INDEX(Map_Sign,MATCH(A222,Map_Code,0)),0))</f>
        <v/>
      </c>
    </row>
    <row r="223">
      <c r="A223" s="4" t="n">
        <v>2100</v>
      </c>
      <c r="B223" s="4" t="inlineStr">
        <is>
          <t>Accrued liabilities</t>
        </is>
      </c>
      <c r="C223" s="5" t="n">
        <v>46022</v>
      </c>
      <c r="D223" s="18" t="n">
        <v>0</v>
      </c>
      <c r="E223" s="18" t="n">
        <v>4000</v>
      </c>
      <c r="F223" s="9">
        <f>D223-E223</f>
        <v/>
      </c>
      <c r="G223">
        <f>IF(A223="","",IFERROR(INDEX(Map_Line,MATCH(A223,Map_Code,0)),"UNMAPPED"))</f>
        <v/>
      </c>
      <c r="H223">
        <f>IF(A223="","",IFERROR(INDEX(Map_Stmt,MATCH(A223,Map_Code,0)),"UNMAPPED"))</f>
        <v/>
      </c>
      <c r="I223" s="9">
        <f>IF(A223="",0,IFERROR(F223*INDEX(Map_Sign,MATCH(A223,Map_Code,0)),0))</f>
        <v/>
      </c>
    </row>
    <row r="224">
      <c r="A224" s="4" t="n">
        <v>2200</v>
      </c>
      <c r="B224" s="4" t="inlineStr">
        <is>
          <t>Income taxes payable</t>
        </is>
      </c>
      <c r="C224" s="5" t="n">
        <v>46022</v>
      </c>
      <c r="D224" s="18" t="n">
        <v>15883</v>
      </c>
      <c r="E224" s="18" t="n">
        <v>0</v>
      </c>
      <c r="F224" s="9">
        <f>D224-E224</f>
        <v/>
      </c>
      <c r="G224">
        <f>IF(A224="","",IFERROR(INDEX(Map_Line,MATCH(A224,Map_Code,0)),"UNMAPPED"))</f>
        <v/>
      </c>
      <c r="H224">
        <f>IF(A224="","",IFERROR(INDEX(Map_Stmt,MATCH(A224,Map_Code,0)),"UNMAPPED"))</f>
        <v/>
      </c>
      <c r="I224" s="9">
        <f>IF(A224="",0,IFERROR(F224*INDEX(Map_Sign,MATCH(A224,Map_Code,0)),0))</f>
        <v/>
      </c>
    </row>
    <row r="225">
      <c r="A225" s="4" t="n">
        <v>2500</v>
      </c>
      <c r="B225" s="4" t="inlineStr">
        <is>
          <t>Term loan</t>
        </is>
      </c>
      <c r="C225" s="5" t="n">
        <v>46022</v>
      </c>
      <c r="D225" s="18" t="n">
        <v>10000</v>
      </c>
      <c r="E225" s="18" t="n">
        <v>0</v>
      </c>
      <c r="F225" s="9">
        <f>D225-E225</f>
        <v/>
      </c>
      <c r="G225">
        <f>IF(A225="","",IFERROR(INDEX(Map_Line,MATCH(A225,Map_Code,0)),"UNMAPPED"))</f>
        <v/>
      </c>
      <c r="H225">
        <f>IF(A225="","",IFERROR(INDEX(Map_Stmt,MATCH(A225,Map_Code,0)),"UNMAPPED"))</f>
        <v/>
      </c>
      <c r="I225" s="9">
        <f>IF(A225="",0,IFERROR(F225*INDEX(Map_Sign,MATCH(A225,Map_Code,0)),0))</f>
        <v/>
      </c>
    </row>
    <row r="226">
      <c r="A226" s="4" t="n">
        <v>4000</v>
      </c>
      <c r="B226" s="4" t="inlineStr">
        <is>
          <t>Product sales</t>
        </is>
      </c>
      <c r="C226" s="5" t="n">
        <v>46022</v>
      </c>
      <c r="D226" s="18" t="n">
        <v>0</v>
      </c>
      <c r="E226" s="18" t="n">
        <v>633400</v>
      </c>
      <c r="F226" s="9">
        <f>D226-E226</f>
        <v/>
      </c>
      <c r="G226">
        <f>IF(A226="","",IFERROR(INDEX(Map_Line,MATCH(A226,Map_Code,0)),"UNMAPPED"))</f>
        <v/>
      </c>
      <c r="H226">
        <f>IF(A226="","",IFERROR(INDEX(Map_Stmt,MATCH(A226,Map_Code,0)),"UNMAPPED"))</f>
        <v/>
      </c>
      <c r="I226" s="9">
        <f>IF(A226="",0,IFERROR(F226*INDEX(Map_Sign,MATCH(A226,Map_Code,0)),0))</f>
        <v/>
      </c>
    </row>
    <row r="227">
      <c r="A227" s="4" t="n">
        <v>4100</v>
      </c>
      <c r="B227" s="4" t="inlineStr">
        <is>
          <t>Sales returns and allowances</t>
        </is>
      </c>
      <c r="C227" s="5" t="n">
        <v>46022</v>
      </c>
      <c r="D227" s="18" t="n">
        <v>12400</v>
      </c>
      <c r="E227" s="18" t="n">
        <v>0</v>
      </c>
      <c r="F227" s="9">
        <f>D227-E227</f>
        <v/>
      </c>
      <c r="G227">
        <f>IF(A227="","",IFERROR(INDEX(Map_Line,MATCH(A227,Map_Code,0)),"UNMAPPED"))</f>
        <v/>
      </c>
      <c r="H227">
        <f>IF(A227="","",IFERROR(INDEX(Map_Stmt,MATCH(A227,Map_Code,0)),"UNMAPPED"))</f>
        <v/>
      </c>
      <c r="I227" s="9">
        <f>IF(A227="",0,IFERROR(F227*INDEX(Map_Sign,MATCH(A227,Map_Code,0)),0))</f>
        <v/>
      </c>
    </row>
    <row r="228">
      <c r="A228" s="4" t="n">
        <v>5000</v>
      </c>
      <c r="B228" s="4" t="inlineStr">
        <is>
          <t>Cost of goods sold</t>
        </is>
      </c>
      <c r="C228" s="5" t="n">
        <v>46022</v>
      </c>
      <c r="D228" s="18" t="n">
        <v>385000</v>
      </c>
      <c r="E228" s="18" t="n">
        <v>0</v>
      </c>
      <c r="F228" s="9">
        <f>D228-E228</f>
        <v/>
      </c>
      <c r="G228">
        <f>IF(A228="","",IFERROR(INDEX(Map_Line,MATCH(A228,Map_Code,0)),"UNMAPPED"))</f>
        <v/>
      </c>
      <c r="H228">
        <f>IF(A228="","",IFERROR(INDEX(Map_Stmt,MATCH(A228,Map_Code,0)),"UNMAPPED"))</f>
        <v/>
      </c>
      <c r="I228" s="9">
        <f>IF(A228="",0,IFERROR(F228*INDEX(Map_Sign,MATCH(A228,Map_Code,0)),0))</f>
        <v/>
      </c>
    </row>
    <row r="229">
      <c r="A229" s="4" t="n">
        <v>6000</v>
      </c>
      <c r="B229" s="4" t="inlineStr">
        <is>
          <t>Salaries and wages</t>
        </is>
      </c>
      <c r="C229" s="5" t="n">
        <v>46022</v>
      </c>
      <c r="D229" s="18" t="n">
        <v>94400</v>
      </c>
      <c r="E229" s="18" t="n">
        <v>0</v>
      </c>
      <c r="F229" s="9">
        <f>D229-E229</f>
        <v/>
      </c>
      <c r="G229">
        <f>IF(A229="","",IFERROR(INDEX(Map_Line,MATCH(A229,Map_Code,0)),"UNMAPPED"))</f>
        <v/>
      </c>
      <c r="H229">
        <f>IF(A229="","",IFERROR(INDEX(Map_Stmt,MATCH(A229,Map_Code,0)),"UNMAPPED"))</f>
        <v/>
      </c>
      <c r="I229" s="9">
        <f>IF(A229="",0,IFERROR(F229*INDEX(Map_Sign,MATCH(A229,Map_Code,0)),0))</f>
        <v/>
      </c>
    </row>
    <row r="230">
      <c r="A230" s="4" t="n">
        <v>6050</v>
      </c>
      <c r="B230" s="4" t="inlineStr">
        <is>
          <t>Payroll taxes and benefits</t>
        </is>
      </c>
      <c r="C230" s="5" t="n">
        <v>46022</v>
      </c>
      <c r="D230" s="18" t="n">
        <v>23600</v>
      </c>
      <c r="E230" s="18" t="n">
        <v>0</v>
      </c>
      <c r="F230" s="9">
        <f>D230-E230</f>
        <v/>
      </c>
      <c r="G230">
        <f>IF(A230="","",IFERROR(INDEX(Map_Line,MATCH(A230,Map_Code,0)),"UNMAPPED"))</f>
        <v/>
      </c>
      <c r="H230">
        <f>IF(A230="","",IFERROR(INDEX(Map_Stmt,MATCH(A230,Map_Code,0)),"UNMAPPED"))</f>
        <v/>
      </c>
      <c r="I230" s="9">
        <f>IF(A230="",0,IFERROR(F230*INDEX(Map_Sign,MATCH(A230,Map_Code,0)),0))</f>
        <v/>
      </c>
    </row>
    <row r="231">
      <c r="A231" s="4" t="n">
        <v>6200</v>
      </c>
      <c r="B231" s="4" t="inlineStr">
        <is>
          <t>Rent and occupancy</t>
        </is>
      </c>
      <c r="C231" s="5" t="n">
        <v>46022</v>
      </c>
      <c r="D231" s="18" t="n">
        <v>20800</v>
      </c>
      <c r="E231" s="18" t="n">
        <v>0</v>
      </c>
      <c r="F231" s="9">
        <f>D231-E231</f>
        <v/>
      </c>
      <c r="G231">
        <f>IF(A231="","",IFERROR(INDEX(Map_Line,MATCH(A231,Map_Code,0)),"UNMAPPED"))</f>
        <v/>
      </c>
      <c r="H231">
        <f>IF(A231="","",IFERROR(INDEX(Map_Stmt,MATCH(A231,Map_Code,0)),"UNMAPPED"))</f>
        <v/>
      </c>
      <c r="I231" s="9">
        <f>IF(A231="",0,IFERROR(F231*INDEX(Map_Sign,MATCH(A231,Map_Code,0)),0))</f>
        <v/>
      </c>
    </row>
    <row r="232">
      <c r="A232" s="4" t="n">
        <v>6500</v>
      </c>
      <c r="B232" s="4" t="inlineStr">
        <is>
          <t>Other selling, general and administrative</t>
        </is>
      </c>
      <c r="C232" s="5" t="n">
        <v>46022</v>
      </c>
      <c r="D232" s="18" t="n">
        <v>40400</v>
      </c>
      <c r="E232" s="18" t="n">
        <v>0</v>
      </c>
      <c r="F232" s="9">
        <f>D232-E232</f>
        <v/>
      </c>
      <c r="G232">
        <f>IF(A232="","",IFERROR(INDEX(Map_Line,MATCH(A232,Map_Code,0)),"UNMAPPED"))</f>
        <v/>
      </c>
      <c r="H232">
        <f>IF(A232="","",IFERROR(INDEX(Map_Stmt,MATCH(A232,Map_Code,0)),"UNMAPPED"))</f>
        <v/>
      </c>
      <c r="I232" s="9">
        <f>IF(A232="",0,IFERROR(F232*INDEX(Map_Sign,MATCH(A232,Map_Code,0)),0))</f>
        <v/>
      </c>
    </row>
    <row r="233">
      <c r="A233" s="4" t="n">
        <v>6800</v>
      </c>
      <c r="B233" s="4" t="inlineStr">
        <is>
          <t>Depreciation</t>
        </is>
      </c>
      <c r="C233" s="5" t="n">
        <v>46022</v>
      </c>
      <c r="D233" s="18" t="n">
        <v>9000</v>
      </c>
      <c r="E233" s="18" t="n">
        <v>0</v>
      </c>
      <c r="F233" s="9">
        <f>D233-E233</f>
        <v/>
      </c>
      <c r="G233">
        <f>IF(A233="","",IFERROR(INDEX(Map_Line,MATCH(A233,Map_Code,0)),"UNMAPPED"))</f>
        <v/>
      </c>
      <c r="H233">
        <f>IF(A233="","",IFERROR(INDEX(Map_Stmt,MATCH(A233,Map_Code,0)),"UNMAPPED"))</f>
        <v/>
      </c>
      <c r="I233" s="9">
        <f>IF(A233="",0,IFERROR(F233*INDEX(Map_Sign,MATCH(A233,Map_Code,0)),0))</f>
        <v/>
      </c>
    </row>
    <row r="234">
      <c r="A234" s="4" t="n">
        <v>7000</v>
      </c>
      <c r="B234" s="4" t="inlineStr">
        <is>
          <t>Interest expense</t>
        </is>
      </c>
      <c r="C234" s="5" t="n">
        <v>46022</v>
      </c>
      <c r="D234" s="18" t="n">
        <v>2860</v>
      </c>
      <c r="E234" s="18" t="n">
        <v>0</v>
      </c>
      <c r="F234" s="9">
        <f>D234-E234</f>
        <v/>
      </c>
      <c r="G234">
        <f>IF(A234="","",IFERROR(INDEX(Map_Line,MATCH(A234,Map_Code,0)),"UNMAPPED"))</f>
        <v/>
      </c>
      <c r="H234">
        <f>IF(A234="","",IFERROR(INDEX(Map_Stmt,MATCH(A234,Map_Code,0)),"UNMAPPED"))</f>
        <v/>
      </c>
      <c r="I234" s="9">
        <f>IF(A234="",0,IFERROR(F234*INDEX(Map_Sign,MATCH(A234,Map_Code,0)),0))</f>
        <v/>
      </c>
    </row>
    <row r="235">
      <c r="A235" s="4" t="n">
        <v>8000</v>
      </c>
      <c r="B235" s="4" t="inlineStr">
        <is>
          <t>Income tax expense</t>
        </is>
      </c>
      <c r="C235" s="5" t="n">
        <v>46022</v>
      </c>
      <c r="D235" s="18" t="n">
        <v>11235</v>
      </c>
      <c r="E235" s="18" t="n">
        <v>0</v>
      </c>
      <c r="F235" s="9">
        <f>D235-E235</f>
        <v/>
      </c>
      <c r="G235">
        <f>IF(A235="","",IFERROR(INDEX(Map_Line,MATCH(A235,Map_Code,0)),"UNMAPPED"))</f>
        <v/>
      </c>
      <c r="H235">
        <f>IF(A235="","",IFERROR(INDEX(Map_Stmt,MATCH(A235,Map_Code,0)),"UNMAPPED"))</f>
        <v/>
      </c>
      <c r="I235" s="9">
        <f>IF(A235="",0,IFERROR(F235*INDEX(Map_Sign,MATCH(A235,Map_Code,0)),0))</f>
        <v/>
      </c>
    </row>
    <row r="236">
      <c r="A236" s="4" t="n">
        <v>1000</v>
      </c>
      <c r="B236" s="4" t="inlineStr">
        <is>
          <t>Cash - operating account</t>
        </is>
      </c>
      <c r="C236" s="5" t="n">
        <v>46053</v>
      </c>
      <c r="D236" s="18" t="n">
        <v>44500</v>
      </c>
      <c r="E236" s="18" t="n">
        <v>0</v>
      </c>
      <c r="F236" s="9">
        <f>D236-E236</f>
        <v/>
      </c>
      <c r="G236">
        <f>IF(A236="","",IFERROR(INDEX(Map_Line,MATCH(A236,Map_Code,0)),"UNMAPPED"))</f>
        <v/>
      </c>
      <c r="H236">
        <f>IF(A236="","",IFERROR(INDEX(Map_Stmt,MATCH(A236,Map_Code,0)),"UNMAPPED"))</f>
        <v/>
      </c>
      <c r="I236" s="9">
        <f>IF(A236="",0,IFERROR(F236*INDEX(Map_Sign,MATCH(A236,Map_Code,0)),0))</f>
        <v/>
      </c>
    </row>
    <row r="237">
      <c r="A237" s="4" t="n">
        <v>1100</v>
      </c>
      <c r="B237" s="4" t="inlineStr">
        <is>
          <t>Accounts receivable - trade</t>
        </is>
      </c>
      <c r="C237" s="5" t="n">
        <v>46053</v>
      </c>
      <c r="D237" s="18" t="n">
        <v>0</v>
      </c>
      <c r="E237" s="18" t="n">
        <v>74000</v>
      </c>
      <c r="F237" s="9">
        <f>D237-E237</f>
        <v/>
      </c>
      <c r="G237">
        <f>IF(A237="","",IFERROR(INDEX(Map_Line,MATCH(A237,Map_Code,0)),"UNMAPPED"))</f>
        <v/>
      </c>
      <c r="H237">
        <f>IF(A237="","",IFERROR(INDEX(Map_Stmt,MATCH(A237,Map_Code,0)),"UNMAPPED"))</f>
        <v/>
      </c>
      <c r="I237" s="9">
        <f>IF(A237="",0,IFERROR(F237*INDEX(Map_Sign,MATCH(A237,Map_Code,0)),0))</f>
        <v/>
      </c>
    </row>
    <row r="238">
      <c r="A238" s="4" t="n">
        <v>1200</v>
      </c>
      <c r="B238" s="4" t="inlineStr">
        <is>
          <t>Inventory</t>
        </is>
      </c>
      <c r="C238" s="5" t="n">
        <v>46053</v>
      </c>
      <c r="D238" s="18" t="n">
        <v>0</v>
      </c>
      <c r="E238" s="18" t="n">
        <v>4000</v>
      </c>
      <c r="F238" s="9">
        <f>D238-E238</f>
        <v/>
      </c>
      <c r="G238">
        <f>IF(A238="","",IFERROR(INDEX(Map_Line,MATCH(A238,Map_Code,0)),"UNMAPPED"))</f>
        <v/>
      </c>
      <c r="H238">
        <f>IF(A238="","",IFERROR(INDEX(Map_Stmt,MATCH(A238,Map_Code,0)),"UNMAPPED"))</f>
        <v/>
      </c>
      <c r="I238" s="9">
        <f>IF(A238="",0,IFERROR(F238*INDEX(Map_Sign,MATCH(A238,Map_Code,0)),0))</f>
        <v/>
      </c>
    </row>
    <row r="239">
      <c r="A239" s="4" t="n">
        <v>1500</v>
      </c>
      <c r="B239" s="4" t="inlineStr">
        <is>
          <t>Property and equipment, at cost</t>
        </is>
      </c>
      <c r="C239" s="5" t="n">
        <v>46053</v>
      </c>
      <c r="D239" s="18" t="n">
        <v>10000</v>
      </c>
      <c r="E239" s="18" t="n">
        <v>0</v>
      </c>
      <c r="F239" s="9">
        <f>D239-E239</f>
        <v/>
      </c>
      <c r="G239">
        <f>IF(A239="","",IFERROR(INDEX(Map_Line,MATCH(A239,Map_Code,0)),"UNMAPPED"))</f>
        <v/>
      </c>
      <c r="H239">
        <f>IF(A239="","",IFERROR(INDEX(Map_Stmt,MATCH(A239,Map_Code,0)),"UNMAPPED"))</f>
        <v/>
      </c>
      <c r="I239" s="9">
        <f>IF(A239="",0,IFERROR(F239*INDEX(Map_Sign,MATCH(A239,Map_Code,0)),0))</f>
        <v/>
      </c>
    </row>
    <row r="240">
      <c r="A240" s="4" t="n">
        <v>1590</v>
      </c>
      <c r="B240" s="4" t="inlineStr">
        <is>
          <t>Accumulated depreciation</t>
        </is>
      </c>
      <c r="C240" s="5" t="n">
        <v>46053</v>
      </c>
      <c r="D240" s="18" t="n">
        <v>0</v>
      </c>
      <c r="E240" s="18" t="n">
        <v>9500</v>
      </c>
      <c r="F240" s="9">
        <f>D240-E240</f>
        <v/>
      </c>
      <c r="G240">
        <f>IF(A240="","",IFERROR(INDEX(Map_Line,MATCH(A240,Map_Code,0)),"UNMAPPED"))</f>
        <v/>
      </c>
      <c r="H240">
        <f>IF(A240="","",IFERROR(INDEX(Map_Stmt,MATCH(A240,Map_Code,0)),"UNMAPPED"))</f>
        <v/>
      </c>
      <c r="I240" s="9">
        <f>IF(A240="",0,IFERROR(F240*INDEX(Map_Sign,MATCH(A240,Map_Code,0)),0))</f>
        <v/>
      </c>
    </row>
    <row r="241">
      <c r="A241" s="4" t="n">
        <v>2000</v>
      </c>
      <c r="B241" s="4" t="inlineStr">
        <is>
          <t>Accounts payable - trade</t>
        </is>
      </c>
      <c r="C241" s="5" t="n">
        <v>46053</v>
      </c>
      <c r="D241" s="18" t="n">
        <v>22000</v>
      </c>
      <c r="E241" s="18" t="n">
        <v>0</v>
      </c>
      <c r="F241" s="9">
        <f>D241-E241</f>
        <v/>
      </c>
      <c r="G241">
        <f>IF(A241="","",IFERROR(INDEX(Map_Line,MATCH(A241,Map_Code,0)),"UNMAPPED"))</f>
        <v/>
      </c>
      <c r="H241">
        <f>IF(A241="","",IFERROR(INDEX(Map_Stmt,MATCH(A241,Map_Code,0)),"UNMAPPED"))</f>
        <v/>
      </c>
      <c r="I241" s="9">
        <f>IF(A241="",0,IFERROR(F241*INDEX(Map_Sign,MATCH(A241,Map_Code,0)),0))</f>
        <v/>
      </c>
    </row>
    <row r="242">
      <c r="A242" s="4" t="n">
        <v>2100</v>
      </c>
      <c r="B242" s="4" t="inlineStr">
        <is>
          <t>Accrued liabilities</t>
        </is>
      </c>
      <c r="C242" s="5" t="n">
        <v>46053</v>
      </c>
      <c r="D242" s="18" t="n">
        <v>9000</v>
      </c>
      <c r="E242" s="18" t="n">
        <v>0</v>
      </c>
      <c r="F242" s="9">
        <f>D242-E242</f>
        <v/>
      </c>
      <c r="G242">
        <f>IF(A242="","",IFERROR(INDEX(Map_Line,MATCH(A242,Map_Code,0)),"UNMAPPED"))</f>
        <v/>
      </c>
      <c r="H242">
        <f>IF(A242="","",IFERROR(INDEX(Map_Stmt,MATCH(A242,Map_Code,0)),"UNMAPPED"))</f>
        <v/>
      </c>
      <c r="I242" s="9">
        <f>IF(A242="",0,IFERROR(F242*INDEX(Map_Sign,MATCH(A242,Map_Code,0)),0))</f>
        <v/>
      </c>
    </row>
    <row r="243">
      <c r="A243" s="4" t="n">
        <v>2200</v>
      </c>
      <c r="B243" s="4" t="inlineStr">
        <is>
          <t>Income taxes payable</t>
        </is>
      </c>
      <c r="C243" s="5" t="n">
        <v>46053</v>
      </c>
      <c r="D243" s="18" t="n">
        <v>0</v>
      </c>
      <c r="E243" s="18" t="n">
        <v>2000</v>
      </c>
      <c r="F243" s="9">
        <f>D243-E243</f>
        <v/>
      </c>
      <c r="G243">
        <f>IF(A243="","",IFERROR(INDEX(Map_Line,MATCH(A243,Map_Code,0)),"UNMAPPED"))</f>
        <v/>
      </c>
      <c r="H243">
        <f>IF(A243="","",IFERROR(INDEX(Map_Stmt,MATCH(A243,Map_Code,0)),"UNMAPPED"))</f>
        <v/>
      </c>
      <c r="I243" s="9">
        <f>IF(A243="",0,IFERROR(F243*INDEX(Map_Sign,MATCH(A243,Map_Code,0)),0))</f>
        <v/>
      </c>
    </row>
    <row r="244">
      <c r="A244" s="4" t="n">
        <v>2500</v>
      </c>
      <c r="B244" s="4" t="inlineStr">
        <is>
          <t>Term loan</t>
        </is>
      </c>
      <c r="C244" s="5" t="n">
        <v>46053</v>
      </c>
      <c r="D244" s="18" t="n">
        <v>10000</v>
      </c>
      <c r="E244" s="18" t="n">
        <v>0</v>
      </c>
      <c r="F244" s="9">
        <f>D244-E244</f>
        <v/>
      </c>
      <c r="G244">
        <f>IF(A244="","",IFERROR(INDEX(Map_Line,MATCH(A244,Map_Code,0)),"UNMAPPED"))</f>
        <v/>
      </c>
      <c r="H244">
        <f>IF(A244="","",IFERROR(INDEX(Map_Stmt,MATCH(A244,Map_Code,0)),"UNMAPPED"))</f>
        <v/>
      </c>
      <c r="I244" s="9">
        <f>IF(A244="",0,IFERROR(F244*INDEX(Map_Sign,MATCH(A244,Map_Code,0)),0))</f>
        <v/>
      </c>
    </row>
    <row r="245">
      <c r="A245" s="4" t="n">
        <v>4000</v>
      </c>
      <c r="B245" s="4" t="inlineStr">
        <is>
          <t>Product sales</t>
        </is>
      </c>
      <c r="C245" s="5" t="n">
        <v>46053</v>
      </c>
      <c r="D245" s="18" t="n">
        <v>0</v>
      </c>
      <c r="E245" s="18" t="n">
        <v>577300</v>
      </c>
      <c r="F245" s="9">
        <f>D245-E245</f>
        <v/>
      </c>
      <c r="G245">
        <f>IF(A245="","",IFERROR(INDEX(Map_Line,MATCH(A245,Map_Code,0)),"UNMAPPED"))</f>
        <v/>
      </c>
      <c r="H245">
        <f>IF(A245="","",IFERROR(INDEX(Map_Stmt,MATCH(A245,Map_Code,0)),"UNMAPPED"))</f>
        <v/>
      </c>
      <c r="I245" s="9">
        <f>IF(A245="",0,IFERROR(F245*INDEX(Map_Sign,MATCH(A245,Map_Code,0)),0))</f>
        <v/>
      </c>
    </row>
    <row r="246">
      <c r="A246" s="4" t="n">
        <v>4100</v>
      </c>
      <c r="B246" s="4" t="inlineStr">
        <is>
          <t>Sales returns and allowances</t>
        </is>
      </c>
      <c r="C246" s="5" t="n">
        <v>46053</v>
      </c>
      <c r="D246" s="18" t="n">
        <v>11300</v>
      </c>
      <c r="E246" s="18" t="n">
        <v>0</v>
      </c>
      <c r="F246" s="9">
        <f>D246-E246</f>
        <v/>
      </c>
      <c r="G246">
        <f>IF(A246="","",IFERROR(INDEX(Map_Line,MATCH(A246,Map_Code,0)),"UNMAPPED"))</f>
        <v/>
      </c>
      <c r="H246">
        <f>IF(A246="","",IFERROR(INDEX(Map_Stmt,MATCH(A246,Map_Code,0)),"UNMAPPED"))</f>
        <v/>
      </c>
      <c r="I246" s="9">
        <f>IF(A246="",0,IFERROR(F246*INDEX(Map_Sign,MATCH(A246,Map_Code,0)),0))</f>
        <v/>
      </c>
    </row>
    <row r="247">
      <c r="A247" s="4" t="n">
        <v>5000</v>
      </c>
      <c r="B247" s="4" t="inlineStr">
        <is>
          <t>Cost of goods sold</t>
        </is>
      </c>
      <c r="C247" s="5" t="n">
        <v>46053</v>
      </c>
      <c r="D247" s="18" t="n">
        <v>352100</v>
      </c>
      <c r="E247" s="18" t="n">
        <v>0</v>
      </c>
      <c r="F247" s="9">
        <f>D247-E247</f>
        <v/>
      </c>
      <c r="G247">
        <f>IF(A247="","",IFERROR(INDEX(Map_Line,MATCH(A247,Map_Code,0)),"UNMAPPED"))</f>
        <v/>
      </c>
      <c r="H247">
        <f>IF(A247="","",IFERROR(INDEX(Map_Stmt,MATCH(A247,Map_Code,0)),"UNMAPPED"))</f>
        <v/>
      </c>
      <c r="I247" s="9">
        <f>IF(A247="",0,IFERROR(F247*INDEX(Map_Sign,MATCH(A247,Map_Code,0)),0))</f>
        <v/>
      </c>
    </row>
    <row r="248">
      <c r="A248" s="4" t="n">
        <v>6000</v>
      </c>
      <c r="B248" s="4" t="inlineStr">
        <is>
          <t>Salaries and wages</t>
        </is>
      </c>
      <c r="C248" s="5" t="n">
        <v>46053</v>
      </c>
      <c r="D248" s="18" t="n">
        <v>105600</v>
      </c>
      <c r="E248" s="18" t="n">
        <v>0</v>
      </c>
      <c r="F248" s="9">
        <f>D248-E248</f>
        <v/>
      </c>
      <c r="G248">
        <f>IF(A248="","",IFERROR(INDEX(Map_Line,MATCH(A248,Map_Code,0)),"UNMAPPED"))</f>
        <v/>
      </c>
      <c r="H248">
        <f>IF(A248="","",IFERROR(INDEX(Map_Stmt,MATCH(A248,Map_Code,0)),"UNMAPPED"))</f>
        <v/>
      </c>
      <c r="I248" s="9">
        <f>IF(A248="",0,IFERROR(F248*INDEX(Map_Sign,MATCH(A248,Map_Code,0)),0))</f>
        <v/>
      </c>
    </row>
    <row r="249">
      <c r="A249" s="4" t="n">
        <v>6050</v>
      </c>
      <c r="B249" s="4" t="inlineStr">
        <is>
          <t>Payroll taxes and benefits</t>
        </is>
      </c>
      <c r="C249" s="5" t="n">
        <v>46053</v>
      </c>
      <c r="D249" s="18" t="n">
        <v>26400</v>
      </c>
      <c r="E249" s="18" t="n">
        <v>0</v>
      </c>
      <c r="F249" s="9">
        <f>D249-E249</f>
        <v/>
      </c>
      <c r="G249">
        <f>IF(A249="","",IFERROR(INDEX(Map_Line,MATCH(A249,Map_Code,0)),"UNMAPPED"))</f>
        <v/>
      </c>
      <c r="H249">
        <f>IF(A249="","",IFERROR(INDEX(Map_Stmt,MATCH(A249,Map_Code,0)),"UNMAPPED"))</f>
        <v/>
      </c>
      <c r="I249" s="9">
        <f>IF(A249="",0,IFERROR(F249*INDEX(Map_Sign,MATCH(A249,Map_Code,0)),0))</f>
        <v/>
      </c>
    </row>
    <row r="250">
      <c r="A250" s="4" t="n">
        <v>6200</v>
      </c>
      <c r="B250" s="4" t="inlineStr">
        <is>
          <t>Rent and occupancy</t>
        </is>
      </c>
      <c r="C250" s="5" t="n">
        <v>46053</v>
      </c>
      <c r="D250" s="18" t="n">
        <v>22400</v>
      </c>
      <c r="E250" s="18" t="n">
        <v>0</v>
      </c>
      <c r="F250" s="9">
        <f>D250-E250</f>
        <v/>
      </c>
      <c r="G250">
        <f>IF(A250="","",IFERROR(INDEX(Map_Line,MATCH(A250,Map_Code,0)),"UNMAPPED"))</f>
        <v/>
      </c>
      <c r="H250">
        <f>IF(A250="","",IFERROR(INDEX(Map_Stmt,MATCH(A250,Map_Code,0)),"UNMAPPED"))</f>
        <v/>
      </c>
      <c r="I250" s="9">
        <f>IF(A250="",0,IFERROR(F250*INDEX(Map_Sign,MATCH(A250,Map_Code,0)),0))</f>
        <v/>
      </c>
    </row>
    <row r="251">
      <c r="A251" s="4" t="n">
        <v>6500</v>
      </c>
      <c r="B251" s="4" t="inlineStr">
        <is>
          <t>Other selling, general and administrative</t>
        </is>
      </c>
      <c r="C251" s="5" t="n">
        <v>46053</v>
      </c>
      <c r="D251" s="18" t="n">
        <v>39200</v>
      </c>
      <c r="E251" s="18" t="n">
        <v>0</v>
      </c>
      <c r="F251" s="9">
        <f>D251-E251</f>
        <v/>
      </c>
      <c r="G251">
        <f>IF(A251="","",IFERROR(INDEX(Map_Line,MATCH(A251,Map_Code,0)),"UNMAPPED"))</f>
        <v/>
      </c>
      <c r="H251">
        <f>IF(A251="","",IFERROR(INDEX(Map_Stmt,MATCH(A251,Map_Code,0)),"UNMAPPED"))</f>
        <v/>
      </c>
      <c r="I251" s="9">
        <f>IF(A251="",0,IFERROR(F251*INDEX(Map_Sign,MATCH(A251,Map_Code,0)),0))</f>
        <v/>
      </c>
    </row>
    <row r="252">
      <c r="A252" s="4" t="n">
        <v>6800</v>
      </c>
      <c r="B252" s="4" t="inlineStr">
        <is>
          <t>Depreciation</t>
        </is>
      </c>
      <c r="C252" s="5" t="n">
        <v>46053</v>
      </c>
      <c r="D252" s="18" t="n">
        <v>9500</v>
      </c>
      <c r="E252" s="18" t="n">
        <v>0</v>
      </c>
      <c r="F252" s="9">
        <f>D252-E252</f>
        <v/>
      </c>
      <c r="G252">
        <f>IF(A252="","",IFERROR(INDEX(Map_Line,MATCH(A252,Map_Code,0)),"UNMAPPED"))</f>
        <v/>
      </c>
      <c r="H252">
        <f>IF(A252="","",IFERROR(INDEX(Map_Stmt,MATCH(A252,Map_Code,0)),"UNMAPPED"))</f>
        <v/>
      </c>
      <c r="I252" s="9">
        <f>IF(A252="",0,IFERROR(F252*INDEX(Map_Sign,MATCH(A252,Map_Code,0)),0))</f>
        <v/>
      </c>
    </row>
    <row r="253">
      <c r="A253" s="4" t="n">
        <v>7000</v>
      </c>
      <c r="B253" s="4" t="inlineStr">
        <is>
          <t>Interest expense</t>
        </is>
      </c>
      <c r="C253" s="5" t="n">
        <v>46053</v>
      </c>
      <c r="D253" s="18" t="n">
        <v>2800</v>
      </c>
      <c r="E253" s="18" t="n">
        <v>0</v>
      </c>
      <c r="F253" s="9">
        <f>D253-E253</f>
        <v/>
      </c>
      <c r="G253">
        <f>IF(A253="","",IFERROR(INDEX(Map_Line,MATCH(A253,Map_Code,0)),"UNMAPPED"))</f>
        <v/>
      </c>
      <c r="H253">
        <f>IF(A253="","",IFERROR(INDEX(Map_Stmt,MATCH(A253,Map_Code,0)),"UNMAPPED"))</f>
        <v/>
      </c>
      <c r="I253" s="9">
        <f>IF(A253="",0,IFERROR(F253*INDEX(Map_Sign,MATCH(A253,Map_Code,0)),0))</f>
        <v/>
      </c>
    </row>
    <row r="254">
      <c r="A254" s="4" t="n">
        <v>8000</v>
      </c>
      <c r="B254" s="4" t="inlineStr">
        <is>
          <t>Income tax expense</t>
        </is>
      </c>
      <c r="C254" s="5" t="n">
        <v>46053</v>
      </c>
      <c r="D254" s="18" t="n">
        <v>2000</v>
      </c>
      <c r="E254" s="18" t="n">
        <v>0</v>
      </c>
      <c r="F254" s="9">
        <f>D254-E254</f>
        <v/>
      </c>
      <c r="G254">
        <f>IF(A254="","",IFERROR(INDEX(Map_Line,MATCH(A254,Map_Code,0)),"UNMAPPED"))</f>
        <v/>
      </c>
      <c r="H254">
        <f>IF(A254="","",IFERROR(INDEX(Map_Stmt,MATCH(A254,Map_Code,0)),"UNMAPPED"))</f>
        <v/>
      </c>
      <c r="I254" s="9">
        <f>IF(A254="",0,IFERROR(F254*INDEX(Map_Sign,MATCH(A254,Map_Code,0)),0))</f>
        <v/>
      </c>
    </row>
    <row r="255">
      <c r="A255" s="4" t="n">
        <v>1000</v>
      </c>
      <c r="B255" s="4" t="inlineStr">
        <is>
          <t>Cash - operating account</t>
        </is>
      </c>
      <c r="C255" s="5" t="n">
        <v>46081</v>
      </c>
      <c r="D255" s="18" t="n">
        <v>0</v>
      </c>
      <c r="E255" s="18" t="n">
        <v>3040</v>
      </c>
      <c r="F255" s="9">
        <f>D255-E255</f>
        <v/>
      </c>
      <c r="G255">
        <f>IF(A255="","",IFERROR(INDEX(Map_Line,MATCH(A255,Map_Code,0)),"UNMAPPED"))</f>
        <v/>
      </c>
      <c r="H255">
        <f>IF(A255="","",IFERROR(INDEX(Map_Stmt,MATCH(A255,Map_Code,0)),"UNMAPPED"))</f>
        <v/>
      </c>
      <c r="I255" s="9">
        <f>IF(A255="",0,IFERROR(F255*INDEX(Map_Sign,MATCH(A255,Map_Code,0)),0))</f>
        <v/>
      </c>
    </row>
    <row r="256">
      <c r="A256" s="4" t="n">
        <v>1100</v>
      </c>
      <c r="B256" s="4" t="inlineStr">
        <is>
          <t>Accounts receivable - trade</t>
        </is>
      </c>
      <c r="C256" s="5" t="n">
        <v>46081</v>
      </c>
      <c r="D256" s="18" t="n">
        <v>17000</v>
      </c>
      <c r="E256" s="18" t="n">
        <v>0</v>
      </c>
      <c r="F256" s="9">
        <f>D256-E256</f>
        <v/>
      </c>
      <c r="G256">
        <f>IF(A256="","",IFERROR(INDEX(Map_Line,MATCH(A256,Map_Code,0)),"UNMAPPED"))</f>
        <v/>
      </c>
      <c r="H256">
        <f>IF(A256="","",IFERROR(INDEX(Map_Stmt,MATCH(A256,Map_Code,0)),"UNMAPPED"))</f>
        <v/>
      </c>
      <c r="I256" s="9">
        <f>IF(A256="",0,IFERROR(F256*INDEX(Map_Sign,MATCH(A256,Map_Code,0)),0))</f>
        <v/>
      </c>
    </row>
    <row r="257">
      <c r="A257" s="4" t="n">
        <v>1200</v>
      </c>
      <c r="B257" s="4" t="inlineStr">
        <is>
          <t>Inventory</t>
        </is>
      </c>
      <c r="C257" s="5" t="n">
        <v>46081</v>
      </c>
      <c r="D257" s="18" t="n">
        <v>6000</v>
      </c>
      <c r="E257" s="18" t="n">
        <v>0</v>
      </c>
      <c r="F257" s="9">
        <f>D257-E257</f>
        <v/>
      </c>
      <c r="G257">
        <f>IF(A257="","",IFERROR(INDEX(Map_Line,MATCH(A257,Map_Code,0)),"UNMAPPED"))</f>
        <v/>
      </c>
      <c r="H257">
        <f>IF(A257="","",IFERROR(INDEX(Map_Stmt,MATCH(A257,Map_Code,0)),"UNMAPPED"))</f>
        <v/>
      </c>
      <c r="I257" s="9">
        <f>IF(A257="",0,IFERROR(F257*INDEX(Map_Sign,MATCH(A257,Map_Code,0)),0))</f>
        <v/>
      </c>
    </row>
    <row r="258">
      <c r="A258" s="4" t="n">
        <v>1590</v>
      </c>
      <c r="B258" s="4" t="inlineStr">
        <is>
          <t>Accumulated depreciation</t>
        </is>
      </c>
      <c r="C258" s="5" t="n">
        <v>46081</v>
      </c>
      <c r="D258" s="18" t="n">
        <v>0</v>
      </c>
      <c r="E258" s="18" t="n">
        <v>9500</v>
      </c>
      <c r="F258" s="9">
        <f>D258-E258</f>
        <v/>
      </c>
      <c r="G258">
        <f>IF(A258="","",IFERROR(INDEX(Map_Line,MATCH(A258,Map_Code,0)),"UNMAPPED"))</f>
        <v/>
      </c>
      <c r="H258">
        <f>IF(A258="","",IFERROR(INDEX(Map_Stmt,MATCH(A258,Map_Code,0)),"UNMAPPED"))</f>
        <v/>
      </c>
      <c r="I258" s="9">
        <f>IF(A258="",0,IFERROR(F258*INDEX(Map_Sign,MATCH(A258,Map_Code,0)),0))</f>
        <v/>
      </c>
    </row>
    <row r="259">
      <c r="A259" s="4" t="n">
        <v>2000</v>
      </c>
      <c r="B259" s="4" t="inlineStr">
        <is>
          <t>Accounts payable - trade</t>
        </is>
      </c>
      <c r="C259" s="5" t="n">
        <v>46081</v>
      </c>
      <c r="D259" s="18" t="n">
        <v>0</v>
      </c>
      <c r="E259" s="18" t="n">
        <v>5500</v>
      </c>
      <c r="F259" s="9">
        <f>D259-E259</f>
        <v/>
      </c>
      <c r="G259">
        <f>IF(A259="","",IFERROR(INDEX(Map_Line,MATCH(A259,Map_Code,0)),"UNMAPPED"))</f>
        <v/>
      </c>
      <c r="H259">
        <f>IF(A259="","",IFERROR(INDEX(Map_Stmt,MATCH(A259,Map_Code,0)),"UNMAPPED"))</f>
        <v/>
      </c>
      <c r="I259" s="9">
        <f>IF(A259="",0,IFERROR(F259*INDEX(Map_Sign,MATCH(A259,Map_Code,0)),0))</f>
        <v/>
      </c>
    </row>
    <row r="260">
      <c r="A260" s="4" t="n">
        <v>2100</v>
      </c>
      <c r="B260" s="4" t="inlineStr">
        <is>
          <t>Accrued liabilities</t>
        </is>
      </c>
      <c r="C260" s="5" t="n">
        <v>46081</v>
      </c>
      <c r="D260" s="18" t="n">
        <v>0</v>
      </c>
      <c r="E260" s="18" t="n">
        <v>1500</v>
      </c>
      <c r="F260" s="9">
        <f>D260-E260</f>
        <v/>
      </c>
      <c r="G260">
        <f>IF(A260="","",IFERROR(INDEX(Map_Line,MATCH(A260,Map_Code,0)),"UNMAPPED"))</f>
        <v/>
      </c>
      <c r="H260">
        <f>IF(A260="","",IFERROR(INDEX(Map_Stmt,MATCH(A260,Map_Code,0)),"UNMAPPED"))</f>
        <v/>
      </c>
      <c r="I260" s="9">
        <f>IF(A260="",0,IFERROR(F260*INDEX(Map_Sign,MATCH(A260,Map_Code,0)),0))</f>
        <v/>
      </c>
    </row>
    <row r="261">
      <c r="A261" s="4" t="n">
        <v>2200</v>
      </c>
      <c r="B261" s="4" t="inlineStr">
        <is>
          <t>Income taxes payable</t>
        </is>
      </c>
      <c r="C261" s="5" t="n">
        <v>46081</v>
      </c>
      <c r="D261" s="18" t="n">
        <v>0</v>
      </c>
      <c r="E261" s="18" t="n">
        <v>3365</v>
      </c>
      <c r="F261" s="9">
        <f>D261-E261</f>
        <v/>
      </c>
      <c r="G261">
        <f>IF(A261="","",IFERROR(INDEX(Map_Line,MATCH(A261,Map_Code,0)),"UNMAPPED"))</f>
        <v/>
      </c>
      <c r="H261">
        <f>IF(A261="","",IFERROR(INDEX(Map_Stmt,MATCH(A261,Map_Code,0)),"UNMAPPED"))</f>
        <v/>
      </c>
      <c r="I261" s="9">
        <f>IF(A261="",0,IFERROR(F261*INDEX(Map_Sign,MATCH(A261,Map_Code,0)),0))</f>
        <v/>
      </c>
    </row>
    <row r="262">
      <c r="A262" s="4" t="n">
        <v>2500</v>
      </c>
      <c r="B262" s="4" t="inlineStr">
        <is>
          <t>Term loan</t>
        </is>
      </c>
      <c r="C262" s="5" t="n">
        <v>46081</v>
      </c>
      <c r="D262" s="18" t="n">
        <v>10000</v>
      </c>
      <c r="E262" s="18" t="n">
        <v>0</v>
      </c>
      <c r="F262" s="9">
        <f>D262-E262</f>
        <v/>
      </c>
      <c r="G262">
        <f>IF(A262="","",IFERROR(INDEX(Map_Line,MATCH(A262,Map_Code,0)),"UNMAPPED"))</f>
        <v/>
      </c>
      <c r="H262">
        <f>IF(A262="","",IFERROR(INDEX(Map_Stmt,MATCH(A262,Map_Code,0)),"UNMAPPED"))</f>
        <v/>
      </c>
      <c r="I262" s="9">
        <f>IF(A262="",0,IFERROR(F262*INDEX(Map_Sign,MATCH(A262,Map_Code,0)),0))</f>
        <v/>
      </c>
    </row>
    <row r="263">
      <c r="A263" s="4" t="n">
        <v>4000</v>
      </c>
      <c r="B263" s="4" t="inlineStr">
        <is>
          <t>Product sales</t>
        </is>
      </c>
      <c r="C263" s="5" t="n">
        <v>46081</v>
      </c>
      <c r="D263" s="18" t="n">
        <v>0</v>
      </c>
      <c r="E263" s="18" t="n">
        <v>590600</v>
      </c>
      <c r="F263" s="9">
        <f>D263-E263</f>
        <v/>
      </c>
      <c r="G263">
        <f>IF(A263="","",IFERROR(INDEX(Map_Line,MATCH(A263,Map_Code,0)),"UNMAPPED"))</f>
        <v/>
      </c>
      <c r="H263">
        <f>IF(A263="","",IFERROR(INDEX(Map_Stmt,MATCH(A263,Map_Code,0)),"UNMAPPED"))</f>
        <v/>
      </c>
      <c r="I263" s="9">
        <f>IF(A263="",0,IFERROR(F263*INDEX(Map_Sign,MATCH(A263,Map_Code,0)),0))</f>
        <v/>
      </c>
    </row>
    <row r="264">
      <c r="A264" s="4" t="n">
        <v>4100</v>
      </c>
      <c r="B264" s="4" t="inlineStr">
        <is>
          <t>Sales returns and allowances</t>
        </is>
      </c>
      <c r="C264" s="5" t="n">
        <v>46081</v>
      </c>
      <c r="D264" s="18" t="n">
        <v>11600</v>
      </c>
      <c r="E264" s="18" t="n">
        <v>0</v>
      </c>
      <c r="F264" s="9">
        <f>D264-E264</f>
        <v/>
      </c>
      <c r="G264">
        <f>IF(A264="","",IFERROR(INDEX(Map_Line,MATCH(A264,Map_Code,0)),"UNMAPPED"))</f>
        <v/>
      </c>
      <c r="H264">
        <f>IF(A264="","",IFERROR(INDEX(Map_Stmt,MATCH(A264,Map_Code,0)),"UNMAPPED"))</f>
        <v/>
      </c>
      <c r="I264" s="9">
        <f>IF(A264="",0,IFERROR(F264*INDEX(Map_Sign,MATCH(A264,Map_Code,0)),0))</f>
        <v/>
      </c>
    </row>
    <row r="265">
      <c r="A265" s="4" t="n">
        <v>5000</v>
      </c>
      <c r="B265" s="4" t="inlineStr">
        <is>
          <t>Cost of goods sold</t>
        </is>
      </c>
      <c r="C265" s="5" t="n">
        <v>46081</v>
      </c>
      <c r="D265" s="18" t="n">
        <v>360100</v>
      </c>
      <c r="E265" s="18" t="n">
        <v>0</v>
      </c>
      <c r="F265" s="9">
        <f>D265-E265</f>
        <v/>
      </c>
      <c r="G265">
        <f>IF(A265="","",IFERROR(INDEX(Map_Line,MATCH(A265,Map_Code,0)),"UNMAPPED"))</f>
        <v/>
      </c>
      <c r="H265">
        <f>IF(A265="","",IFERROR(INDEX(Map_Stmt,MATCH(A265,Map_Code,0)),"UNMAPPED"))</f>
        <v/>
      </c>
      <c r="I265" s="9">
        <f>IF(A265="",0,IFERROR(F265*INDEX(Map_Sign,MATCH(A265,Map_Code,0)),0))</f>
        <v/>
      </c>
    </row>
    <row r="266">
      <c r="A266" s="4" t="n">
        <v>6000</v>
      </c>
      <c r="B266" s="4" t="inlineStr">
        <is>
          <t>Salaries and wages</t>
        </is>
      </c>
      <c r="C266" s="5" t="n">
        <v>46081</v>
      </c>
      <c r="D266" s="18" t="n">
        <v>105600</v>
      </c>
      <c r="E266" s="18" t="n">
        <v>0</v>
      </c>
      <c r="F266" s="9">
        <f>D266-E266</f>
        <v/>
      </c>
      <c r="G266">
        <f>IF(A266="","",IFERROR(INDEX(Map_Line,MATCH(A266,Map_Code,0)),"UNMAPPED"))</f>
        <v/>
      </c>
      <c r="H266">
        <f>IF(A266="","",IFERROR(INDEX(Map_Stmt,MATCH(A266,Map_Code,0)),"UNMAPPED"))</f>
        <v/>
      </c>
      <c r="I266" s="9">
        <f>IF(A266="",0,IFERROR(F266*INDEX(Map_Sign,MATCH(A266,Map_Code,0)),0))</f>
        <v/>
      </c>
    </row>
    <row r="267">
      <c r="A267" s="4" t="n">
        <v>6050</v>
      </c>
      <c r="B267" s="4" t="inlineStr">
        <is>
          <t>Payroll taxes and benefits</t>
        </is>
      </c>
      <c r="C267" s="5" t="n">
        <v>46081</v>
      </c>
      <c r="D267" s="18" t="n">
        <v>26400</v>
      </c>
      <c r="E267" s="18" t="n">
        <v>0</v>
      </c>
      <c r="F267" s="9">
        <f>D267-E267</f>
        <v/>
      </c>
      <c r="G267">
        <f>IF(A267="","",IFERROR(INDEX(Map_Line,MATCH(A267,Map_Code,0)),"UNMAPPED"))</f>
        <v/>
      </c>
      <c r="H267">
        <f>IF(A267="","",IFERROR(INDEX(Map_Stmt,MATCH(A267,Map_Code,0)),"UNMAPPED"))</f>
        <v/>
      </c>
      <c r="I267" s="9">
        <f>IF(A267="",0,IFERROR(F267*INDEX(Map_Sign,MATCH(A267,Map_Code,0)),0))</f>
        <v/>
      </c>
    </row>
    <row r="268">
      <c r="A268" s="4" t="n">
        <v>6200</v>
      </c>
      <c r="B268" s="4" t="inlineStr">
        <is>
          <t>Rent and occupancy</t>
        </is>
      </c>
      <c r="C268" s="5" t="n">
        <v>46081</v>
      </c>
      <c r="D268" s="18" t="n">
        <v>22400</v>
      </c>
      <c r="E268" s="18" t="n">
        <v>0</v>
      </c>
      <c r="F268" s="9">
        <f>D268-E268</f>
        <v/>
      </c>
      <c r="G268">
        <f>IF(A268="","",IFERROR(INDEX(Map_Line,MATCH(A268,Map_Code,0)),"UNMAPPED"))</f>
        <v/>
      </c>
      <c r="H268">
        <f>IF(A268="","",IFERROR(INDEX(Map_Stmt,MATCH(A268,Map_Code,0)),"UNMAPPED"))</f>
        <v/>
      </c>
      <c r="I268" s="9">
        <f>IF(A268="",0,IFERROR(F268*INDEX(Map_Sign,MATCH(A268,Map_Code,0)),0))</f>
        <v/>
      </c>
    </row>
    <row r="269">
      <c r="A269" s="4" t="n">
        <v>6500</v>
      </c>
      <c r="B269" s="4" t="inlineStr">
        <is>
          <t>Other selling, general and administrative</t>
        </is>
      </c>
      <c r="C269" s="5" t="n">
        <v>46081</v>
      </c>
      <c r="D269" s="18" t="n">
        <v>38800</v>
      </c>
      <c r="E269" s="18" t="n">
        <v>0</v>
      </c>
      <c r="F269" s="9">
        <f>D269-E269</f>
        <v/>
      </c>
      <c r="G269">
        <f>IF(A269="","",IFERROR(INDEX(Map_Line,MATCH(A269,Map_Code,0)),"UNMAPPED"))</f>
        <v/>
      </c>
      <c r="H269">
        <f>IF(A269="","",IFERROR(INDEX(Map_Stmt,MATCH(A269,Map_Code,0)),"UNMAPPED"))</f>
        <v/>
      </c>
      <c r="I269" s="9">
        <f>IF(A269="",0,IFERROR(F269*INDEX(Map_Sign,MATCH(A269,Map_Code,0)),0))</f>
        <v/>
      </c>
    </row>
    <row r="270">
      <c r="A270" s="4" t="n">
        <v>6800</v>
      </c>
      <c r="B270" s="4" t="inlineStr">
        <is>
          <t>Depreciation</t>
        </is>
      </c>
      <c r="C270" s="5" t="n">
        <v>46081</v>
      </c>
      <c r="D270" s="18" t="n">
        <v>9500</v>
      </c>
      <c r="E270" s="18" t="n">
        <v>0</v>
      </c>
      <c r="F270" s="9">
        <f>D270-E270</f>
        <v/>
      </c>
      <c r="G270">
        <f>IF(A270="","",IFERROR(INDEX(Map_Line,MATCH(A270,Map_Code,0)),"UNMAPPED"))</f>
        <v/>
      </c>
      <c r="H270">
        <f>IF(A270="","",IFERROR(INDEX(Map_Stmt,MATCH(A270,Map_Code,0)),"UNMAPPED"))</f>
        <v/>
      </c>
      <c r="I270" s="9">
        <f>IF(A270="",0,IFERROR(F270*INDEX(Map_Sign,MATCH(A270,Map_Code,0)),0))</f>
        <v/>
      </c>
    </row>
    <row r="271">
      <c r="A271" s="4" t="n">
        <v>7000</v>
      </c>
      <c r="B271" s="4" t="inlineStr">
        <is>
          <t>Interest expense</t>
        </is>
      </c>
      <c r="C271" s="5" t="n">
        <v>46081</v>
      </c>
      <c r="D271" s="18" t="n">
        <v>2740</v>
      </c>
      <c r="E271" s="18" t="n">
        <v>0</v>
      </c>
      <c r="F271" s="9">
        <f>D271-E271</f>
        <v/>
      </c>
      <c r="G271">
        <f>IF(A271="","",IFERROR(INDEX(Map_Line,MATCH(A271,Map_Code,0)),"UNMAPPED"))</f>
        <v/>
      </c>
      <c r="H271">
        <f>IF(A271="","",IFERROR(INDEX(Map_Stmt,MATCH(A271,Map_Code,0)),"UNMAPPED"))</f>
        <v/>
      </c>
      <c r="I271" s="9">
        <f>IF(A271="",0,IFERROR(F271*INDEX(Map_Sign,MATCH(A271,Map_Code,0)),0))</f>
        <v/>
      </c>
    </row>
    <row r="272">
      <c r="A272" s="4" t="n">
        <v>8000</v>
      </c>
      <c r="B272" s="4" t="inlineStr">
        <is>
          <t>Income tax expense</t>
        </is>
      </c>
      <c r="C272" s="5" t="n">
        <v>46081</v>
      </c>
      <c r="D272" s="18" t="n">
        <v>3365</v>
      </c>
      <c r="E272" s="18" t="n">
        <v>0</v>
      </c>
      <c r="F272" s="9">
        <f>D272-E272</f>
        <v/>
      </c>
      <c r="G272">
        <f>IF(A272="","",IFERROR(INDEX(Map_Line,MATCH(A272,Map_Code,0)),"UNMAPPED"))</f>
        <v/>
      </c>
      <c r="H272">
        <f>IF(A272="","",IFERROR(INDEX(Map_Stmt,MATCH(A272,Map_Code,0)),"UNMAPPED"))</f>
        <v/>
      </c>
      <c r="I272" s="9">
        <f>IF(A272="",0,IFERROR(F272*INDEX(Map_Sign,MATCH(A272,Map_Code,0)),0))</f>
        <v/>
      </c>
    </row>
    <row r="273">
      <c r="A273" s="4" t="n">
        <v>1000</v>
      </c>
      <c r="B273" s="4" t="inlineStr">
        <is>
          <t>Cash - operating account</t>
        </is>
      </c>
      <c r="C273" s="5" t="n">
        <v>46112</v>
      </c>
      <c r="D273" s="18" t="n">
        <v>0</v>
      </c>
      <c r="E273" s="18" t="n">
        <v>136880</v>
      </c>
      <c r="F273" s="9">
        <f>D273-E273</f>
        <v/>
      </c>
      <c r="G273">
        <f>IF(A273="","",IFERROR(INDEX(Map_Line,MATCH(A273,Map_Code,0)),"UNMAPPED"))</f>
        <v/>
      </c>
      <c r="H273">
        <f>IF(A273="","",IFERROR(INDEX(Map_Stmt,MATCH(A273,Map_Code,0)),"UNMAPPED"))</f>
        <v/>
      </c>
      <c r="I273" s="9">
        <f>IF(A273="",0,IFERROR(F273*INDEX(Map_Sign,MATCH(A273,Map_Code,0)),0))</f>
        <v/>
      </c>
    </row>
    <row r="274">
      <c r="A274" s="4" t="n">
        <v>1100</v>
      </c>
      <c r="B274" s="4" t="inlineStr">
        <is>
          <t>Accounts receivable - trade</t>
        </is>
      </c>
      <c r="C274" s="5" t="n">
        <v>46112</v>
      </c>
      <c r="D274" s="18" t="n">
        <v>37000</v>
      </c>
      <c r="E274" s="18" t="n">
        <v>0</v>
      </c>
      <c r="F274" s="9">
        <f>D274-E274</f>
        <v/>
      </c>
      <c r="G274">
        <f>IF(A274="","",IFERROR(INDEX(Map_Line,MATCH(A274,Map_Code,0)),"UNMAPPED"))</f>
        <v/>
      </c>
      <c r="H274">
        <f>IF(A274="","",IFERROR(INDEX(Map_Stmt,MATCH(A274,Map_Code,0)),"UNMAPPED"))</f>
        <v/>
      </c>
      <c r="I274" s="9">
        <f>IF(A274="",0,IFERROR(F274*INDEX(Map_Sign,MATCH(A274,Map_Code,0)),0))</f>
        <v/>
      </c>
    </row>
    <row r="275">
      <c r="A275" s="4" t="n">
        <v>1200</v>
      </c>
      <c r="B275" s="4" t="inlineStr">
        <is>
          <t>Inventory</t>
        </is>
      </c>
      <c r="C275" s="5" t="n">
        <v>46112</v>
      </c>
      <c r="D275" s="18" t="n">
        <v>6000</v>
      </c>
      <c r="E275" s="18" t="n">
        <v>0</v>
      </c>
      <c r="F275" s="9">
        <f>D275-E275</f>
        <v/>
      </c>
      <c r="G275">
        <f>IF(A275="","",IFERROR(INDEX(Map_Line,MATCH(A275,Map_Code,0)),"UNMAPPED"))</f>
        <v/>
      </c>
      <c r="H275">
        <f>IF(A275="","",IFERROR(INDEX(Map_Stmt,MATCH(A275,Map_Code,0)),"UNMAPPED"))</f>
        <v/>
      </c>
      <c r="I275" s="9">
        <f>IF(A275="",0,IFERROR(F275*INDEX(Map_Sign,MATCH(A275,Map_Code,0)),0))</f>
        <v/>
      </c>
    </row>
    <row r="276">
      <c r="A276" s="4" t="n">
        <v>1500</v>
      </c>
      <c r="B276" s="4" t="inlineStr">
        <is>
          <t>Property and equipment, at cost</t>
        </is>
      </c>
      <c r="C276" s="5" t="n">
        <v>46112</v>
      </c>
      <c r="D276" s="18" t="n">
        <v>14000</v>
      </c>
      <c r="E276" s="18" t="n">
        <v>0</v>
      </c>
      <c r="F276" s="9">
        <f>D276-E276</f>
        <v/>
      </c>
      <c r="G276">
        <f>IF(A276="","",IFERROR(INDEX(Map_Line,MATCH(A276,Map_Code,0)),"UNMAPPED"))</f>
        <v/>
      </c>
      <c r="H276">
        <f>IF(A276="","",IFERROR(INDEX(Map_Stmt,MATCH(A276,Map_Code,0)),"UNMAPPED"))</f>
        <v/>
      </c>
      <c r="I276" s="9">
        <f>IF(A276="",0,IFERROR(F276*INDEX(Map_Sign,MATCH(A276,Map_Code,0)),0))</f>
        <v/>
      </c>
    </row>
    <row r="277">
      <c r="A277" s="4" t="n">
        <v>1590</v>
      </c>
      <c r="B277" s="4" t="inlineStr">
        <is>
          <t>Accumulated depreciation</t>
        </is>
      </c>
      <c r="C277" s="5" t="n">
        <v>46112</v>
      </c>
      <c r="D277" s="18" t="n">
        <v>0</v>
      </c>
      <c r="E277" s="18" t="n">
        <v>9500</v>
      </c>
      <c r="F277" s="9">
        <f>D277-E277</f>
        <v/>
      </c>
      <c r="G277">
        <f>IF(A277="","",IFERROR(INDEX(Map_Line,MATCH(A277,Map_Code,0)),"UNMAPPED"))</f>
        <v/>
      </c>
      <c r="H277">
        <f>IF(A277="","",IFERROR(INDEX(Map_Stmt,MATCH(A277,Map_Code,0)),"UNMAPPED"))</f>
        <v/>
      </c>
      <c r="I277" s="9">
        <f>IF(A277="",0,IFERROR(F277*INDEX(Map_Sign,MATCH(A277,Map_Code,0)),0))</f>
        <v/>
      </c>
    </row>
    <row r="278">
      <c r="A278" s="4" t="n">
        <v>2000</v>
      </c>
      <c r="B278" s="4" t="inlineStr">
        <is>
          <t>Accounts payable - trade</t>
        </is>
      </c>
      <c r="C278" s="5" t="n">
        <v>46112</v>
      </c>
      <c r="D278" s="18" t="n">
        <v>0</v>
      </c>
      <c r="E278" s="18" t="n">
        <v>7500</v>
      </c>
      <c r="F278" s="9">
        <f>D278-E278</f>
        <v/>
      </c>
      <c r="G278">
        <f>IF(A278="","",IFERROR(INDEX(Map_Line,MATCH(A278,Map_Code,0)),"UNMAPPED"))</f>
        <v/>
      </c>
      <c r="H278">
        <f>IF(A278="","",IFERROR(INDEX(Map_Stmt,MATCH(A278,Map_Code,0)),"UNMAPPED"))</f>
        <v/>
      </c>
      <c r="I278" s="9">
        <f>IF(A278="",0,IFERROR(F278*INDEX(Map_Sign,MATCH(A278,Map_Code,0)),0))</f>
        <v/>
      </c>
    </row>
    <row r="279">
      <c r="A279" s="4" t="n">
        <v>2100</v>
      </c>
      <c r="B279" s="4" t="inlineStr">
        <is>
          <t>Accrued liabilities</t>
        </is>
      </c>
      <c r="C279" s="5" t="n">
        <v>46112</v>
      </c>
      <c r="D279" s="18" t="n">
        <v>0</v>
      </c>
      <c r="E279" s="18" t="n">
        <v>1500</v>
      </c>
      <c r="F279" s="9">
        <f>D279-E279</f>
        <v/>
      </c>
      <c r="G279">
        <f>IF(A279="","",IFERROR(INDEX(Map_Line,MATCH(A279,Map_Code,0)),"UNMAPPED"))</f>
        <v/>
      </c>
      <c r="H279">
        <f>IF(A279="","",IFERROR(INDEX(Map_Stmt,MATCH(A279,Map_Code,0)),"UNMAPPED"))</f>
        <v/>
      </c>
      <c r="I279" s="9">
        <f>IF(A279="",0,IFERROR(F279*INDEX(Map_Sign,MATCH(A279,Map_Code,0)),0))</f>
        <v/>
      </c>
    </row>
    <row r="280">
      <c r="A280" s="4" t="n">
        <v>2200</v>
      </c>
      <c r="B280" s="4" t="inlineStr">
        <is>
          <t>Income taxes payable</t>
        </is>
      </c>
      <c r="C280" s="5" t="n">
        <v>46112</v>
      </c>
      <c r="D280" s="18" t="n">
        <v>0</v>
      </c>
      <c r="E280" s="18" t="n">
        <v>5405</v>
      </c>
      <c r="F280" s="9">
        <f>D280-E280</f>
        <v/>
      </c>
      <c r="G280">
        <f>IF(A280="","",IFERROR(INDEX(Map_Line,MATCH(A280,Map_Code,0)),"UNMAPPED"))</f>
        <v/>
      </c>
      <c r="H280">
        <f>IF(A280="","",IFERROR(INDEX(Map_Stmt,MATCH(A280,Map_Code,0)),"UNMAPPED"))</f>
        <v/>
      </c>
      <c r="I280" s="9">
        <f>IF(A280="",0,IFERROR(F280*INDEX(Map_Sign,MATCH(A280,Map_Code,0)),0))</f>
        <v/>
      </c>
    </row>
    <row r="281">
      <c r="A281" s="4" t="n">
        <v>2500</v>
      </c>
      <c r="B281" s="4" t="inlineStr">
        <is>
          <t>Term loan</t>
        </is>
      </c>
      <c r="C281" s="5" t="n">
        <v>46112</v>
      </c>
      <c r="D281" s="18" t="n">
        <v>10000</v>
      </c>
      <c r="E281" s="18" t="n">
        <v>0</v>
      </c>
      <c r="F281" s="9">
        <f>D281-E281</f>
        <v/>
      </c>
      <c r="G281">
        <f>IF(A281="","",IFERROR(INDEX(Map_Line,MATCH(A281,Map_Code,0)),"UNMAPPED"))</f>
        <v/>
      </c>
      <c r="H281">
        <f>IF(A281="","",IFERROR(INDEX(Map_Stmt,MATCH(A281,Map_Code,0)),"UNMAPPED"))</f>
        <v/>
      </c>
      <c r="I281" s="9">
        <f>IF(A281="",0,IFERROR(F281*INDEX(Map_Sign,MATCH(A281,Map_Code,0)),0))</f>
        <v/>
      </c>
    </row>
    <row r="282">
      <c r="A282" s="4" t="n">
        <v>3200</v>
      </c>
      <c r="B282" s="4" t="inlineStr">
        <is>
          <t>Dividends</t>
        </is>
      </c>
      <c r="C282" s="5" t="n">
        <v>46112</v>
      </c>
      <c r="D282" s="18" t="n">
        <v>110000</v>
      </c>
      <c r="E282" s="18" t="n">
        <v>0</v>
      </c>
      <c r="F282" s="9">
        <f>D282-E282</f>
        <v/>
      </c>
      <c r="G282">
        <f>IF(A282="","",IFERROR(INDEX(Map_Line,MATCH(A282,Map_Code,0)),"UNMAPPED"))</f>
        <v/>
      </c>
      <c r="H282">
        <f>IF(A282="","",IFERROR(INDEX(Map_Stmt,MATCH(A282,Map_Code,0)),"UNMAPPED"))</f>
        <v/>
      </c>
      <c r="I282" s="9">
        <f>IF(A282="",0,IFERROR(F282*INDEX(Map_Sign,MATCH(A282,Map_Code,0)),0))</f>
        <v/>
      </c>
    </row>
    <row r="283">
      <c r="A283" s="4" t="n">
        <v>4000</v>
      </c>
      <c r="B283" s="4" t="inlineStr">
        <is>
          <t>Product sales</t>
        </is>
      </c>
      <c r="C283" s="5" t="n">
        <v>46112</v>
      </c>
      <c r="D283" s="18" t="n">
        <v>0</v>
      </c>
      <c r="E283" s="18" t="n">
        <v>616100</v>
      </c>
      <c r="F283" s="9">
        <f>D283-E283</f>
        <v/>
      </c>
      <c r="G283">
        <f>IF(A283="","",IFERROR(INDEX(Map_Line,MATCH(A283,Map_Code,0)),"UNMAPPED"))</f>
        <v/>
      </c>
      <c r="H283">
        <f>IF(A283="","",IFERROR(INDEX(Map_Stmt,MATCH(A283,Map_Code,0)),"UNMAPPED"))</f>
        <v/>
      </c>
      <c r="I283" s="9">
        <f>IF(A283="",0,IFERROR(F283*INDEX(Map_Sign,MATCH(A283,Map_Code,0)),0))</f>
        <v/>
      </c>
    </row>
    <row r="284">
      <c r="A284" s="4" t="n">
        <v>4100</v>
      </c>
      <c r="B284" s="4" t="inlineStr">
        <is>
          <t>Sales returns and allowances</t>
        </is>
      </c>
      <c r="C284" s="5" t="n">
        <v>46112</v>
      </c>
      <c r="D284" s="18" t="n">
        <v>12100</v>
      </c>
      <c r="E284" s="18" t="n">
        <v>0</v>
      </c>
      <c r="F284" s="9">
        <f>D284-E284</f>
        <v/>
      </c>
      <c r="G284">
        <f>IF(A284="","",IFERROR(INDEX(Map_Line,MATCH(A284,Map_Code,0)),"UNMAPPED"))</f>
        <v/>
      </c>
      <c r="H284">
        <f>IF(A284="","",IFERROR(INDEX(Map_Stmt,MATCH(A284,Map_Code,0)),"UNMAPPED"))</f>
        <v/>
      </c>
      <c r="I284" s="9">
        <f>IF(A284="",0,IFERROR(F284*INDEX(Map_Sign,MATCH(A284,Map_Code,0)),0))</f>
        <v/>
      </c>
    </row>
    <row r="285">
      <c r="A285" s="4" t="n">
        <v>5000</v>
      </c>
      <c r="B285" s="4" t="inlineStr">
        <is>
          <t>Cost of goods sold</t>
        </is>
      </c>
      <c r="C285" s="5" t="n">
        <v>46112</v>
      </c>
      <c r="D285" s="18" t="n">
        <v>375700</v>
      </c>
      <c r="E285" s="18" t="n">
        <v>0</v>
      </c>
      <c r="F285" s="9">
        <f>D285-E285</f>
        <v/>
      </c>
      <c r="G285">
        <f>IF(A285="","",IFERROR(INDEX(Map_Line,MATCH(A285,Map_Code,0)),"UNMAPPED"))</f>
        <v/>
      </c>
      <c r="H285">
        <f>IF(A285="","",IFERROR(INDEX(Map_Stmt,MATCH(A285,Map_Code,0)),"UNMAPPED"))</f>
        <v/>
      </c>
      <c r="I285" s="9">
        <f>IF(A285="",0,IFERROR(F285*INDEX(Map_Sign,MATCH(A285,Map_Code,0)),0))</f>
        <v/>
      </c>
    </row>
    <row r="286">
      <c r="A286" s="4" t="n">
        <v>6000</v>
      </c>
      <c r="B286" s="4" t="inlineStr">
        <is>
          <t>Salaries and wages</t>
        </is>
      </c>
      <c r="C286" s="5" t="n">
        <v>46112</v>
      </c>
      <c r="D286" s="18" t="n">
        <v>105600</v>
      </c>
      <c r="E286" s="18" t="n">
        <v>0</v>
      </c>
      <c r="F286" s="9">
        <f>D286-E286</f>
        <v/>
      </c>
      <c r="G286">
        <f>IF(A286="","",IFERROR(INDEX(Map_Line,MATCH(A286,Map_Code,0)),"UNMAPPED"))</f>
        <v/>
      </c>
      <c r="H286">
        <f>IF(A286="","",IFERROR(INDEX(Map_Stmt,MATCH(A286,Map_Code,0)),"UNMAPPED"))</f>
        <v/>
      </c>
      <c r="I286" s="9">
        <f>IF(A286="",0,IFERROR(F286*INDEX(Map_Sign,MATCH(A286,Map_Code,0)),0))</f>
        <v/>
      </c>
    </row>
    <row r="287">
      <c r="A287" s="4" t="n">
        <v>6050</v>
      </c>
      <c r="B287" s="4" t="inlineStr">
        <is>
          <t>Payroll taxes and benefits</t>
        </is>
      </c>
      <c r="C287" s="5" t="n">
        <v>46112</v>
      </c>
      <c r="D287" s="18" t="n">
        <v>26400</v>
      </c>
      <c r="E287" s="18" t="n">
        <v>0</v>
      </c>
      <c r="F287" s="9">
        <f>D287-E287</f>
        <v/>
      </c>
      <c r="G287">
        <f>IF(A287="","",IFERROR(INDEX(Map_Line,MATCH(A287,Map_Code,0)),"UNMAPPED"))</f>
        <v/>
      </c>
      <c r="H287">
        <f>IF(A287="","",IFERROR(INDEX(Map_Stmt,MATCH(A287,Map_Code,0)),"UNMAPPED"))</f>
        <v/>
      </c>
      <c r="I287" s="9">
        <f>IF(A287="",0,IFERROR(F287*INDEX(Map_Sign,MATCH(A287,Map_Code,0)),0))</f>
        <v/>
      </c>
    </row>
    <row r="288">
      <c r="A288" s="4" t="n">
        <v>6200</v>
      </c>
      <c r="B288" s="4" t="inlineStr">
        <is>
          <t>Rent and occupancy</t>
        </is>
      </c>
      <c r="C288" s="5" t="n">
        <v>46112</v>
      </c>
      <c r="D288" s="18" t="n">
        <v>22400</v>
      </c>
      <c r="E288" s="18" t="n">
        <v>0</v>
      </c>
      <c r="F288" s="9">
        <f>D288-E288</f>
        <v/>
      </c>
      <c r="G288">
        <f>IF(A288="","",IFERROR(INDEX(Map_Line,MATCH(A288,Map_Code,0)),"UNMAPPED"))</f>
        <v/>
      </c>
      <c r="H288">
        <f>IF(A288="","",IFERROR(INDEX(Map_Stmt,MATCH(A288,Map_Code,0)),"UNMAPPED"))</f>
        <v/>
      </c>
      <c r="I288" s="9">
        <f>IF(A288="",0,IFERROR(F288*INDEX(Map_Sign,MATCH(A288,Map_Code,0)),0))</f>
        <v/>
      </c>
    </row>
    <row r="289">
      <c r="A289" s="4" t="n">
        <v>6500</v>
      </c>
      <c r="B289" s="4" t="inlineStr">
        <is>
          <t>Other selling, general and administrative</t>
        </is>
      </c>
      <c r="C289" s="5" t="n">
        <v>46112</v>
      </c>
      <c r="D289" s="18" t="n">
        <v>40100</v>
      </c>
      <c r="E289" s="18" t="n">
        <v>0</v>
      </c>
      <c r="F289" s="9">
        <f>D289-E289</f>
        <v/>
      </c>
      <c r="G289">
        <f>IF(A289="","",IFERROR(INDEX(Map_Line,MATCH(A289,Map_Code,0)),"UNMAPPED"))</f>
        <v/>
      </c>
      <c r="H289">
        <f>IF(A289="","",IFERROR(INDEX(Map_Stmt,MATCH(A289,Map_Code,0)),"UNMAPPED"))</f>
        <v/>
      </c>
      <c r="I289" s="9">
        <f>IF(A289="",0,IFERROR(F289*INDEX(Map_Sign,MATCH(A289,Map_Code,0)),0))</f>
        <v/>
      </c>
    </row>
    <row r="290">
      <c r="A290" s="4" t="n">
        <v>6800</v>
      </c>
      <c r="B290" s="4" t="inlineStr">
        <is>
          <t>Depreciation</t>
        </is>
      </c>
      <c r="C290" s="5" t="n">
        <v>46112</v>
      </c>
      <c r="D290" s="18" t="n">
        <v>9500</v>
      </c>
      <c r="E290" s="18" t="n">
        <v>0</v>
      </c>
      <c r="F290" s="9">
        <f>D290-E290</f>
        <v/>
      </c>
      <c r="G290">
        <f>IF(A290="","",IFERROR(INDEX(Map_Line,MATCH(A290,Map_Code,0)),"UNMAPPED"))</f>
        <v/>
      </c>
      <c r="H290">
        <f>IF(A290="","",IFERROR(INDEX(Map_Stmt,MATCH(A290,Map_Code,0)),"UNMAPPED"))</f>
        <v/>
      </c>
      <c r="I290" s="9">
        <f>IF(A290="",0,IFERROR(F290*INDEX(Map_Sign,MATCH(A290,Map_Code,0)),0))</f>
        <v/>
      </c>
    </row>
    <row r="291">
      <c r="A291" s="4" t="n">
        <v>7000</v>
      </c>
      <c r="B291" s="4" t="inlineStr">
        <is>
          <t>Interest expense</t>
        </is>
      </c>
      <c r="C291" s="5" t="n">
        <v>46112</v>
      </c>
      <c r="D291" s="18" t="n">
        <v>2680</v>
      </c>
      <c r="E291" s="18" t="n">
        <v>0</v>
      </c>
      <c r="F291" s="9">
        <f>D291-E291</f>
        <v/>
      </c>
      <c r="G291">
        <f>IF(A291="","",IFERROR(INDEX(Map_Line,MATCH(A291,Map_Code,0)),"UNMAPPED"))</f>
        <v/>
      </c>
      <c r="H291">
        <f>IF(A291="","",IFERROR(INDEX(Map_Stmt,MATCH(A291,Map_Code,0)),"UNMAPPED"))</f>
        <v/>
      </c>
      <c r="I291" s="9">
        <f>IF(A291="",0,IFERROR(F291*INDEX(Map_Sign,MATCH(A291,Map_Code,0)),0))</f>
        <v/>
      </c>
    </row>
    <row r="292">
      <c r="A292" s="4" t="n">
        <v>8000</v>
      </c>
      <c r="B292" s="4" t="inlineStr">
        <is>
          <t>Income tax expense</t>
        </is>
      </c>
      <c r="C292" s="5" t="n">
        <v>46112</v>
      </c>
      <c r="D292" s="18" t="n">
        <v>5405</v>
      </c>
      <c r="E292" s="18" t="n">
        <v>0</v>
      </c>
      <c r="F292" s="9">
        <f>D292-E292</f>
        <v/>
      </c>
      <c r="G292">
        <f>IF(A292="","",IFERROR(INDEX(Map_Line,MATCH(A292,Map_Code,0)),"UNMAPPED"))</f>
        <v/>
      </c>
      <c r="H292">
        <f>IF(A292="","",IFERROR(INDEX(Map_Stmt,MATCH(A292,Map_Code,0)),"UNMAPPED"))</f>
        <v/>
      </c>
      <c r="I292" s="9">
        <f>IF(A292="",0,IFERROR(F292*INDEX(Map_Sign,MATCH(A292,Map_Code,0)),0))</f>
        <v/>
      </c>
    </row>
    <row r="293">
      <c r="A293" s="4" t="n">
        <v>1000</v>
      </c>
      <c r="B293" s="4" t="inlineStr">
        <is>
          <t>Cash - operating account</t>
        </is>
      </c>
      <c r="C293" s="5" t="n">
        <v>46142</v>
      </c>
      <c r="D293" s="18" t="n">
        <v>0</v>
      </c>
      <c r="E293" s="18" t="n">
        <v>3635</v>
      </c>
      <c r="F293" s="9">
        <f>D293-E293</f>
        <v/>
      </c>
      <c r="G293">
        <f>IF(A293="","",IFERROR(INDEX(Map_Line,MATCH(A293,Map_Code,0)),"UNMAPPED"))</f>
        <v/>
      </c>
      <c r="H293">
        <f>IF(A293="","",IFERROR(INDEX(Map_Stmt,MATCH(A293,Map_Code,0)),"UNMAPPED"))</f>
        <v/>
      </c>
      <c r="I293" s="9">
        <f>IF(A293="",0,IFERROR(F293*INDEX(Map_Sign,MATCH(A293,Map_Code,0)),0))</f>
        <v/>
      </c>
    </row>
    <row r="294">
      <c r="A294" s="4" t="n">
        <v>1100</v>
      </c>
      <c r="B294" s="4" t="inlineStr">
        <is>
          <t>Accounts receivable - trade</t>
        </is>
      </c>
      <c r="C294" s="5" t="n">
        <v>46142</v>
      </c>
      <c r="D294" s="18" t="n">
        <v>12000</v>
      </c>
      <c r="E294" s="18" t="n">
        <v>0</v>
      </c>
      <c r="F294" s="9">
        <f>D294-E294</f>
        <v/>
      </c>
      <c r="G294">
        <f>IF(A294="","",IFERROR(INDEX(Map_Line,MATCH(A294,Map_Code,0)),"UNMAPPED"))</f>
        <v/>
      </c>
      <c r="H294">
        <f>IF(A294="","",IFERROR(INDEX(Map_Stmt,MATCH(A294,Map_Code,0)),"UNMAPPED"))</f>
        <v/>
      </c>
      <c r="I294" s="9">
        <f>IF(A294="",0,IFERROR(F294*INDEX(Map_Sign,MATCH(A294,Map_Code,0)),0))</f>
        <v/>
      </c>
    </row>
    <row r="295">
      <c r="A295" s="4" t="n">
        <v>1200</v>
      </c>
      <c r="B295" s="4" t="inlineStr">
        <is>
          <t>Inventory</t>
        </is>
      </c>
      <c r="C295" s="5" t="n">
        <v>46142</v>
      </c>
      <c r="D295" s="18" t="n">
        <v>0</v>
      </c>
      <c r="E295" s="18" t="n">
        <v>3000</v>
      </c>
      <c r="F295" s="9">
        <f>D295-E295</f>
        <v/>
      </c>
      <c r="G295">
        <f>IF(A295="","",IFERROR(INDEX(Map_Line,MATCH(A295,Map_Code,0)),"UNMAPPED"))</f>
        <v/>
      </c>
      <c r="H295">
        <f>IF(A295="","",IFERROR(INDEX(Map_Stmt,MATCH(A295,Map_Code,0)),"UNMAPPED"))</f>
        <v/>
      </c>
      <c r="I295" s="9">
        <f>IF(A295="",0,IFERROR(F295*INDEX(Map_Sign,MATCH(A295,Map_Code,0)),0))</f>
        <v/>
      </c>
    </row>
    <row r="296">
      <c r="A296" s="4" t="n">
        <v>1590</v>
      </c>
      <c r="B296" s="4" t="inlineStr">
        <is>
          <t>Accumulated depreciation</t>
        </is>
      </c>
      <c r="C296" s="5" t="n">
        <v>46142</v>
      </c>
      <c r="D296" s="18" t="n">
        <v>0</v>
      </c>
      <c r="E296" s="18" t="n">
        <v>9500</v>
      </c>
      <c r="F296" s="9">
        <f>D296-E296</f>
        <v/>
      </c>
      <c r="G296">
        <f>IF(A296="","",IFERROR(INDEX(Map_Line,MATCH(A296,Map_Code,0)),"UNMAPPED"))</f>
        <v/>
      </c>
      <c r="H296">
        <f>IF(A296="","",IFERROR(INDEX(Map_Stmt,MATCH(A296,Map_Code,0)),"UNMAPPED"))</f>
        <v/>
      </c>
      <c r="I296" s="9">
        <f>IF(A296="",0,IFERROR(F296*INDEX(Map_Sign,MATCH(A296,Map_Code,0)),0))</f>
        <v/>
      </c>
    </row>
    <row r="297">
      <c r="A297" s="4" t="n">
        <v>2000</v>
      </c>
      <c r="B297" s="4" t="inlineStr">
        <is>
          <t>Accounts payable - trade</t>
        </is>
      </c>
      <c r="C297" s="5" t="n">
        <v>46142</v>
      </c>
      <c r="D297" s="18" t="n">
        <v>0</v>
      </c>
      <c r="E297" s="18" t="n">
        <v>3500</v>
      </c>
      <c r="F297" s="9">
        <f>D297-E297</f>
        <v/>
      </c>
      <c r="G297">
        <f>IF(A297="","",IFERROR(INDEX(Map_Line,MATCH(A297,Map_Code,0)),"UNMAPPED"))</f>
        <v/>
      </c>
      <c r="H297">
        <f>IF(A297="","",IFERROR(INDEX(Map_Stmt,MATCH(A297,Map_Code,0)),"UNMAPPED"))</f>
        <v/>
      </c>
      <c r="I297" s="9">
        <f>IF(A297="",0,IFERROR(F297*INDEX(Map_Sign,MATCH(A297,Map_Code,0)),0))</f>
        <v/>
      </c>
    </row>
    <row r="298">
      <c r="A298" s="4" t="n">
        <v>2100</v>
      </c>
      <c r="B298" s="4" t="inlineStr">
        <is>
          <t>Accrued liabilities</t>
        </is>
      </c>
      <c r="C298" s="5" t="n">
        <v>46142</v>
      </c>
      <c r="D298" s="18" t="n">
        <v>500</v>
      </c>
      <c r="E298" s="18" t="n">
        <v>0</v>
      </c>
      <c r="F298" s="9">
        <f>D298-E298</f>
        <v/>
      </c>
      <c r="G298">
        <f>IF(A298="","",IFERROR(INDEX(Map_Line,MATCH(A298,Map_Code,0)),"UNMAPPED"))</f>
        <v/>
      </c>
      <c r="H298">
        <f>IF(A298="","",IFERROR(INDEX(Map_Stmt,MATCH(A298,Map_Code,0)),"UNMAPPED"))</f>
        <v/>
      </c>
      <c r="I298" s="9">
        <f>IF(A298="",0,IFERROR(F298*INDEX(Map_Sign,MATCH(A298,Map_Code,0)),0))</f>
        <v/>
      </c>
    </row>
    <row r="299">
      <c r="A299" s="4" t="n">
        <v>2200</v>
      </c>
      <c r="B299" s="4" t="inlineStr">
        <is>
          <t>Income taxes payable</t>
        </is>
      </c>
      <c r="C299" s="5" t="n">
        <v>46142</v>
      </c>
      <c r="D299" s="18" t="n">
        <v>15787</v>
      </c>
      <c r="E299" s="18" t="n">
        <v>0</v>
      </c>
      <c r="F299" s="9">
        <f>D299-E299</f>
        <v/>
      </c>
      <c r="G299">
        <f>IF(A299="","",IFERROR(INDEX(Map_Line,MATCH(A299,Map_Code,0)),"UNMAPPED"))</f>
        <v/>
      </c>
      <c r="H299">
        <f>IF(A299="","",IFERROR(INDEX(Map_Stmt,MATCH(A299,Map_Code,0)),"UNMAPPED"))</f>
        <v/>
      </c>
      <c r="I299" s="9">
        <f>IF(A299="",0,IFERROR(F299*INDEX(Map_Sign,MATCH(A299,Map_Code,0)),0))</f>
        <v/>
      </c>
    </row>
    <row r="300">
      <c r="A300" s="4" t="n">
        <v>2500</v>
      </c>
      <c r="B300" s="4" t="inlineStr">
        <is>
          <t>Term loan</t>
        </is>
      </c>
      <c r="C300" s="5" t="n">
        <v>46142</v>
      </c>
      <c r="D300" s="18" t="n">
        <v>10000</v>
      </c>
      <c r="E300" s="18" t="n">
        <v>0</v>
      </c>
      <c r="F300" s="9">
        <f>D300-E300</f>
        <v/>
      </c>
      <c r="G300">
        <f>IF(A300="","",IFERROR(INDEX(Map_Line,MATCH(A300,Map_Code,0)),"UNMAPPED"))</f>
        <v/>
      </c>
      <c r="H300">
        <f>IF(A300="","",IFERROR(INDEX(Map_Stmt,MATCH(A300,Map_Code,0)),"UNMAPPED"))</f>
        <v/>
      </c>
      <c r="I300" s="9">
        <f>IF(A300="",0,IFERROR(F300*INDEX(Map_Sign,MATCH(A300,Map_Code,0)),0))</f>
        <v/>
      </c>
    </row>
    <row r="301">
      <c r="A301" s="4" t="n">
        <v>4000</v>
      </c>
      <c r="B301" s="4" t="inlineStr">
        <is>
          <t>Product sales</t>
        </is>
      </c>
      <c r="C301" s="5" t="n">
        <v>46142</v>
      </c>
      <c r="D301" s="18" t="n">
        <v>0</v>
      </c>
      <c r="E301" s="18" t="n">
        <v>623200</v>
      </c>
      <c r="F301" s="9">
        <f>D301-E301</f>
        <v/>
      </c>
      <c r="G301">
        <f>IF(A301="","",IFERROR(INDEX(Map_Line,MATCH(A301,Map_Code,0)),"UNMAPPED"))</f>
        <v/>
      </c>
      <c r="H301">
        <f>IF(A301="","",IFERROR(INDEX(Map_Stmt,MATCH(A301,Map_Code,0)),"UNMAPPED"))</f>
        <v/>
      </c>
      <c r="I301" s="9">
        <f>IF(A301="",0,IFERROR(F301*INDEX(Map_Sign,MATCH(A301,Map_Code,0)),0))</f>
        <v/>
      </c>
    </row>
    <row r="302">
      <c r="A302" s="4" t="n">
        <v>4100</v>
      </c>
      <c r="B302" s="4" t="inlineStr">
        <is>
          <t>Sales returns and allowances</t>
        </is>
      </c>
      <c r="C302" s="5" t="n">
        <v>46142</v>
      </c>
      <c r="D302" s="18" t="n">
        <v>12200</v>
      </c>
      <c r="E302" s="18" t="n">
        <v>0</v>
      </c>
      <c r="F302" s="9">
        <f>D302-E302</f>
        <v/>
      </c>
      <c r="G302">
        <f>IF(A302="","",IFERROR(INDEX(Map_Line,MATCH(A302,Map_Code,0)),"UNMAPPED"))</f>
        <v/>
      </c>
      <c r="H302">
        <f>IF(A302="","",IFERROR(INDEX(Map_Stmt,MATCH(A302,Map_Code,0)),"UNMAPPED"))</f>
        <v/>
      </c>
      <c r="I302" s="9">
        <f>IF(A302="",0,IFERROR(F302*INDEX(Map_Sign,MATCH(A302,Map_Code,0)),0))</f>
        <v/>
      </c>
    </row>
    <row r="303">
      <c r="A303" s="4" t="n">
        <v>5000</v>
      </c>
      <c r="B303" s="4" t="inlineStr">
        <is>
          <t>Cost of goods sold</t>
        </is>
      </c>
      <c r="C303" s="5" t="n">
        <v>46142</v>
      </c>
      <c r="D303" s="18" t="n">
        <v>380000</v>
      </c>
      <c r="E303" s="18" t="n">
        <v>0</v>
      </c>
      <c r="F303" s="9">
        <f>D303-E303</f>
        <v/>
      </c>
      <c r="G303">
        <f>IF(A303="","",IFERROR(INDEX(Map_Line,MATCH(A303,Map_Code,0)),"UNMAPPED"))</f>
        <v/>
      </c>
      <c r="H303">
        <f>IF(A303="","",IFERROR(INDEX(Map_Stmt,MATCH(A303,Map_Code,0)),"UNMAPPED"))</f>
        <v/>
      </c>
      <c r="I303" s="9">
        <f>IF(A303="",0,IFERROR(F303*INDEX(Map_Sign,MATCH(A303,Map_Code,0)),0))</f>
        <v/>
      </c>
    </row>
    <row r="304">
      <c r="A304" s="4" t="n">
        <v>6000</v>
      </c>
      <c r="B304" s="4" t="inlineStr">
        <is>
          <t>Salaries and wages</t>
        </is>
      </c>
      <c r="C304" s="5" t="n">
        <v>46142</v>
      </c>
      <c r="D304" s="18" t="n">
        <v>105600</v>
      </c>
      <c r="E304" s="18" t="n">
        <v>0</v>
      </c>
      <c r="F304" s="9">
        <f>D304-E304</f>
        <v/>
      </c>
      <c r="G304">
        <f>IF(A304="","",IFERROR(INDEX(Map_Line,MATCH(A304,Map_Code,0)),"UNMAPPED"))</f>
        <v/>
      </c>
      <c r="H304">
        <f>IF(A304="","",IFERROR(INDEX(Map_Stmt,MATCH(A304,Map_Code,0)),"UNMAPPED"))</f>
        <v/>
      </c>
      <c r="I304" s="9">
        <f>IF(A304="",0,IFERROR(F304*INDEX(Map_Sign,MATCH(A304,Map_Code,0)),0))</f>
        <v/>
      </c>
    </row>
    <row r="305">
      <c r="A305" s="4" t="n">
        <v>6050</v>
      </c>
      <c r="B305" s="4" t="inlineStr">
        <is>
          <t>Payroll taxes and benefits</t>
        </is>
      </c>
      <c r="C305" s="5" t="n">
        <v>46142</v>
      </c>
      <c r="D305" s="18" t="n">
        <v>26400</v>
      </c>
      <c r="E305" s="18" t="n">
        <v>0</v>
      </c>
      <c r="F305" s="9">
        <f>D305-E305</f>
        <v/>
      </c>
      <c r="G305">
        <f>IF(A305="","",IFERROR(INDEX(Map_Line,MATCH(A305,Map_Code,0)),"UNMAPPED"))</f>
        <v/>
      </c>
      <c r="H305">
        <f>IF(A305="","",IFERROR(INDEX(Map_Stmt,MATCH(A305,Map_Code,0)),"UNMAPPED"))</f>
        <v/>
      </c>
      <c r="I305" s="9">
        <f>IF(A305="",0,IFERROR(F305*INDEX(Map_Sign,MATCH(A305,Map_Code,0)),0))</f>
        <v/>
      </c>
    </row>
    <row r="306">
      <c r="A306" s="4" t="n">
        <v>6200</v>
      </c>
      <c r="B306" s="4" t="inlineStr">
        <is>
          <t>Rent and occupancy</t>
        </is>
      </c>
      <c r="C306" s="5" t="n">
        <v>46142</v>
      </c>
      <c r="D306" s="18" t="n">
        <v>22400</v>
      </c>
      <c r="E306" s="18" t="n">
        <v>0</v>
      </c>
      <c r="F306" s="9">
        <f>D306-E306</f>
        <v/>
      </c>
      <c r="G306">
        <f>IF(A306="","",IFERROR(INDEX(Map_Line,MATCH(A306,Map_Code,0)),"UNMAPPED"))</f>
        <v/>
      </c>
      <c r="H306">
        <f>IF(A306="","",IFERROR(INDEX(Map_Stmt,MATCH(A306,Map_Code,0)),"UNMAPPED"))</f>
        <v/>
      </c>
      <c r="I306" s="9">
        <f>IF(A306="",0,IFERROR(F306*INDEX(Map_Sign,MATCH(A306,Map_Code,0)),0))</f>
        <v/>
      </c>
    </row>
    <row r="307">
      <c r="A307" s="4" t="n">
        <v>6500</v>
      </c>
      <c r="B307" s="4" t="inlineStr">
        <is>
          <t>Other selling, general and administrative</t>
        </is>
      </c>
      <c r="C307" s="5" t="n">
        <v>46142</v>
      </c>
      <c r="D307" s="18" t="n">
        <v>39600</v>
      </c>
      <c r="E307" s="18" t="n">
        <v>0</v>
      </c>
      <c r="F307" s="9">
        <f>D307-E307</f>
        <v/>
      </c>
      <c r="G307">
        <f>IF(A307="","",IFERROR(INDEX(Map_Line,MATCH(A307,Map_Code,0)),"UNMAPPED"))</f>
        <v/>
      </c>
      <c r="H307">
        <f>IF(A307="","",IFERROR(INDEX(Map_Stmt,MATCH(A307,Map_Code,0)),"UNMAPPED"))</f>
        <v/>
      </c>
      <c r="I307" s="9">
        <f>IF(A307="",0,IFERROR(F307*INDEX(Map_Sign,MATCH(A307,Map_Code,0)),0))</f>
        <v/>
      </c>
    </row>
    <row r="308">
      <c r="A308" s="4" t="n">
        <v>6800</v>
      </c>
      <c r="B308" s="4" t="inlineStr">
        <is>
          <t>Depreciation</t>
        </is>
      </c>
      <c r="C308" s="5" t="n">
        <v>46142</v>
      </c>
      <c r="D308" s="18" t="n">
        <v>9500</v>
      </c>
      <c r="E308" s="18" t="n">
        <v>0</v>
      </c>
      <c r="F308" s="9">
        <f>D308-E308</f>
        <v/>
      </c>
      <c r="G308">
        <f>IF(A308="","",IFERROR(INDEX(Map_Line,MATCH(A308,Map_Code,0)),"UNMAPPED"))</f>
        <v/>
      </c>
      <c r="H308">
        <f>IF(A308="","",IFERROR(INDEX(Map_Stmt,MATCH(A308,Map_Code,0)),"UNMAPPED"))</f>
        <v/>
      </c>
      <c r="I308" s="9">
        <f>IF(A308="",0,IFERROR(F308*INDEX(Map_Sign,MATCH(A308,Map_Code,0)),0))</f>
        <v/>
      </c>
    </row>
    <row r="309">
      <c r="A309" s="4" t="n">
        <v>7000</v>
      </c>
      <c r="B309" s="4" t="inlineStr">
        <is>
          <t>Interest expense</t>
        </is>
      </c>
      <c r="C309" s="5" t="n">
        <v>46142</v>
      </c>
      <c r="D309" s="18" t="n">
        <v>2630</v>
      </c>
      <c r="E309" s="18" t="n">
        <v>0</v>
      </c>
      <c r="F309" s="9">
        <f>D309-E309</f>
        <v/>
      </c>
      <c r="G309">
        <f>IF(A309="","",IFERROR(INDEX(Map_Line,MATCH(A309,Map_Code,0)),"UNMAPPED"))</f>
        <v/>
      </c>
      <c r="H309">
        <f>IF(A309="","",IFERROR(INDEX(Map_Stmt,MATCH(A309,Map_Code,0)),"UNMAPPED"))</f>
        <v/>
      </c>
      <c r="I309" s="9">
        <f>IF(A309="",0,IFERROR(F309*INDEX(Map_Sign,MATCH(A309,Map_Code,0)),0))</f>
        <v/>
      </c>
    </row>
    <row r="310">
      <c r="A310" s="4" t="n">
        <v>8000</v>
      </c>
      <c r="B310" s="4" t="inlineStr">
        <is>
          <t>Income tax expense</t>
        </is>
      </c>
      <c r="C310" s="5" t="n">
        <v>46142</v>
      </c>
      <c r="D310" s="18" t="n">
        <v>6218</v>
      </c>
      <c r="E310" s="18" t="n">
        <v>0</v>
      </c>
      <c r="F310" s="9">
        <f>D310-E310</f>
        <v/>
      </c>
      <c r="G310">
        <f>IF(A310="","",IFERROR(INDEX(Map_Line,MATCH(A310,Map_Code,0)),"UNMAPPED"))</f>
        <v/>
      </c>
      <c r="H310">
        <f>IF(A310="","",IFERROR(INDEX(Map_Stmt,MATCH(A310,Map_Code,0)),"UNMAPPED"))</f>
        <v/>
      </c>
      <c r="I310" s="9">
        <f>IF(A310="",0,IFERROR(F310*INDEX(Map_Sign,MATCH(A310,Map_Code,0)),0))</f>
        <v/>
      </c>
    </row>
    <row r="311">
      <c r="A311" s="4" t="n">
        <v>1000</v>
      </c>
      <c r="B311" s="4" t="inlineStr">
        <is>
          <t>Cash - operating account</t>
        </is>
      </c>
      <c r="C311" s="5" t="n">
        <v>46173</v>
      </c>
      <c r="D311" s="18" t="n">
        <v>130</v>
      </c>
      <c r="E311" s="18" t="n">
        <v>0</v>
      </c>
      <c r="F311" s="9">
        <f>D311-E311</f>
        <v/>
      </c>
      <c r="G311">
        <f>IF(A311="","",IFERROR(INDEX(Map_Line,MATCH(A311,Map_Code,0)),"UNMAPPED"))</f>
        <v/>
      </c>
      <c r="H311">
        <f>IF(A311="","",IFERROR(INDEX(Map_Stmt,MATCH(A311,Map_Code,0)),"UNMAPPED"))</f>
        <v/>
      </c>
      <c r="I311" s="9">
        <f>IF(A311="",0,IFERROR(F311*INDEX(Map_Sign,MATCH(A311,Map_Code,0)),0))</f>
        <v/>
      </c>
    </row>
    <row r="312">
      <c r="A312" s="4" t="n">
        <v>1100</v>
      </c>
      <c r="B312" s="4" t="inlineStr">
        <is>
          <t>Accounts receivable - trade</t>
        </is>
      </c>
      <c r="C312" s="5" t="n">
        <v>46173</v>
      </c>
      <c r="D312" s="18" t="n">
        <v>16000</v>
      </c>
      <c r="E312" s="18" t="n">
        <v>0</v>
      </c>
      <c r="F312" s="9">
        <f>D312-E312</f>
        <v/>
      </c>
      <c r="G312">
        <f>IF(A312="","",IFERROR(INDEX(Map_Line,MATCH(A312,Map_Code,0)),"UNMAPPED"))</f>
        <v/>
      </c>
      <c r="H312">
        <f>IF(A312="","",IFERROR(INDEX(Map_Stmt,MATCH(A312,Map_Code,0)),"UNMAPPED"))</f>
        <v/>
      </c>
      <c r="I312" s="9">
        <f>IF(A312="",0,IFERROR(F312*INDEX(Map_Sign,MATCH(A312,Map_Code,0)),0))</f>
        <v/>
      </c>
    </row>
    <row r="313">
      <c r="A313" s="4" t="n">
        <v>1200</v>
      </c>
      <c r="B313" s="4" t="inlineStr">
        <is>
          <t>Inventory</t>
        </is>
      </c>
      <c r="C313" s="5" t="n">
        <v>46173</v>
      </c>
      <c r="D313" s="18" t="n">
        <v>8000</v>
      </c>
      <c r="E313" s="18" t="n">
        <v>0</v>
      </c>
      <c r="F313" s="9">
        <f>D313-E313</f>
        <v/>
      </c>
      <c r="G313">
        <f>IF(A313="","",IFERROR(INDEX(Map_Line,MATCH(A313,Map_Code,0)),"UNMAPPED"))</f>
        <v/>
      </c>
      <c r="H313">
        <f>IF(A313="","",IFERROR(INDEX(Map_Stmt,MATCH(A313,Map_Code,0)),"UNMAPPED"))</f>
        <v/>
      </c>
      <c r="I313" s="9">
        <f>IF(A313="",0,IFERROR(F313*INDEX(Map_Sign,MATCH(A313,Map_Code,0)),0))</f>
        <v/>
      </c>
    </row>
    <row r="314">
      <c r="A314" s="4" t="n">
        <v>1500</v>
      </c>
      <c r="B314" s="4" t="inlineStr">
        <is>
          <t>Property and equipment, at cost</t>
        </is>
      </c>
      <c r="C314" s="5" t="n">
        <v>46173</v>
      </c>
      <c r="D314" s="18" t="n">
        <v>9000</v>
      </c>
      <c r="E314" s="18" t="n">
        <v>0</v>
      </c>
      <c r="F314" s="9">
        <f>D314-E314</f>
        <v/>
      </c>
      <c r="G314">
        <f>IF(A314="","",IFERROR(INDEX(Map_Line,MATCH(A314,Map_Code,0)),"UNMAPPED"))</f>
        <v/>
      </c>
      <c r="H314">
        <f>IF(A314="","",IFERROR(INDEX(Map_Stmt,MATCH(A314,Map_Code,0)),"UNMAPPED"))</f>
        <v/>
      </c>
      <c r="I314" s="9">
        <f>IF(A314="",0,IFERROR(F314*INDEX(Map_Sign,MATCH(A314,Map_Code,0)),0))</f>
        <v/>
      </c>
    </row>
    <row r="315">
      <c r="A315" s="4" t="n">
        <v>1590</v>
      </c>
      <c r="B315" s="4" t="inlineStr">
        <is>
          <t>Accumulated depreciation</t>
        </is>
      </c>
      <c r="C315" s="5" t="n">
        <v>46173</v>
      </c>
      <c r="D315" s="18" t="n">
        <v>0</v>
      </c>
      <c r="E315" s="18" t="n">
        <v>9500</v>
      </c>
      <c r="F315" s="9">
        <f>D315-E315</f>
        <v/>
      </c>
      <c r="G315">
        <f>IF(A315="","",IFERROR(INDEX(Map_Line,MATCH(A315,Map_Code,0)),"UNMAPPED"))</f>
        <v/>
      </c>
      <c r="H315">
        <f>IF(A315="","",IFERROR(INDEX(Map_Stmt,MATCH(A315,Map_Code,0)),"UNMAPPED"))</f>
        <v/>
      </c>
      <c r="I315" s="9">
        <f>IF(A315="",0,IFERROR(F315*INDEX(Map_Sign,MATCH(A315,Map_Code,0)),0))</f>
        <v/>
      </c>
    </row>
    <row r="316">
      <c r="A316" s="4" t="n">
        <v>2000</v>
      </c>
      <c r="B316" s="4" t="inlineStr">
        <is>
          <t>Accounts payable - trade</t>
        </is>
      </c>
      <c r="C316" s="5" t="n">
        <v>46173</v>
      </c>
      <c r="D316" s="18" t="n">
        <v>0</v>
      </c>
      <c r="E316" s="18" t="n">
        <v>3500</v>
      </c>
      <c r="F316" s="9">
        <f>D316-E316</f>
        <v/>
      </c>
      <c r="G316">
        <f>IF(A316="","",IFERROR(INDEX(Map_Line,MATCH(A316,Map_Code,0)),"UNMAPPED"))</f>
        <v/>
      </c>
      <c r="H316">
        <f>IF(A316="","",IFERROR(INDEX(Map_Stmt,MATCH(A316,Map_Code,0)),"UNMAPPED"))</f>
        <v/>
      </c>
      <c r="I316" s="9">
        <f>IF(A316="",0,IFERROR(F316*INDEX(Map_Sign,MATCH(A316,Map_Code,0)),0))</f>
        <v/>
      </c>
    </row>
    <row r="317">
      <c r="A317" s="4" t="n">
        <v>2100</v>
      </c>
      <c r="B317" s="4" t="inlineStr">
        <is>
          <t>Accrued liabilities</t>
        </is>
      </c>
      <c r="C317" s="5" t="n">
        <v>46173</v>
      </c>
      <c r="D317" s="18" t="n">
        <v>0</v>
      </c>
      <c r="E317" s="18" t="n">
        <v>1500</v>
      </c>
      <c r="F317" s="9">
        <f>D317-E317</f>
        <v/>
      </c>
      <c r="G317">
        <f>IF(A317="","",IFERROR(INDEX(Map_Line,MATCH(A317,Map_Code,0)),"UNMAPPED"))</f>
        <v/>
      </c>
      <c r="H317">
        <f>IF(A317="","",IFERROR(INDEX(Map_Stmt,MATCH(A317,Map_Code,0)),"UNMAPPED"))</f>
        <v/>
      </c>
      <c r="I317" s="9">
        <f>IF(A317="",0,IFERROR(F317*INDEX(Map_Sign,MATCH(A317,Map_Code,0)),0))</f>
        <v/>
      </c>
    </row>
    <row r="318">
      <c r="A318" s="4" t="n">
        <v>2200</v>
      </c>
      <c r="B318" s="4" t="inlineStr">
        <is>
          <t>Income taxes payable</t>
        </is>
      </c>
      <c r="C318" s="5" t="n">
        <v>46173</v>
      </c>
      <c r="D318" s="18" t="n">
        <v>0</v>
      </c>
      <c r="E318" s="18" t="n">
        <v>7158</v>
      </c>
      <c r="F318" s="9">
        <f>D318-E318</f>
        <v/>
      </c>
      <c r="G318">
        <f>IF(A318="","",IFERROR(INDEX(Map_Line,MATCH(A318,Map_Code,0)),"UNMAPPED"))</f>
        <v/>
      </c>
      <c r="H318">
        <f>IF(A318="","",IFERROR(INDEX(Map_Stmt,MATCH(A318,Map_Code,0)),"UNMAPPED"))</f>
        <v/>
      </c>
      <c r="I318" s="9">
        <f>IF(A318="",0,IFERROR(F318*INDEX(Map_Sign,MATCH(A318,Map_Code,0)),0))</f>
        <v/>
      </c>
    </row>
    <row r="319">
      <c r="A319" s="4" t="n">
        <v>2500</v>
      </c>
      <c r="B319" s="4" t="inlineStr">
        <is>
          <t>Term loan</t>
        </is>
      </c>
      <c r="C319" s="5" t="n">
        <v>46173</v>
      </c>
      <c r="D319" s="18" t="n">
        <v>10000</v>
      </c>
      <c r="E319" s="18" t="n">
        <v>0</v>
      </c>
      <c r="F319" s="9">
        <f>D319-E319</f>
        <v/>
      </c>
      <c r="G319">
        <f>IF(A319="","",IFERROR(INDEX(Map_Line,MATCH(A319,Map_Code,0)),"UNMAPPED"))</f>
        <v/>
      </c>
      <c r="H319">
        <f>IF(A319="","",IFERROR(INDEX(Map_Stmt,MATCH(A319,Map_Code,0)),"UNMAPPED"))</f>
        <v/>
      </c>
      <c r="I319" s="9">
        <f>IF(A319="",0,IFERROR(F319*INDEX(Map_Sign,MATCH(A319,Map_Code,0)),0))</f>
        <v/>
      </c>
    </row>
    <row r="320">
      <c r="A320" s="4" t="n">
        <v>4000</v>
      </c>
      <c r="B320" s="4" t="inlineStr">
        <is>
          <t>Product sales</t>
        </is>
      </c>
      <c r="C320" s="5" t="n">
        <v>46173</v>
      </c>
      <c r="D320" s="18" t="n">
        <v>0</v>
      </c>
      <c r="E320" s="18" t="n">
        <v>635500</v>
      </c>
      <c r="F320" s="9">
        <f>D320-E320</f>
        <v/>
      </c>
      <c r="G320">
        <f>IF(A320="","",IFERROR(INDEX(Map_Line,MATCH(A320,Map_Code,0)),"UNMAPPED"))</f>
        <v/>
      </c>
      <c r="H320">
        <f>IF(A320="","",IFERROR(INDEX(Map_Stmt,MATCH(A320,Map_Code,0)),"UNMAPPED"))</f>
        <v/>
      </c>
      <c r="I320" s="9">
        <f>IF(A320="",0,IFERROR(F320*INDEX(Map_Sign,MATCH(A320,Map_Code,0)),0))</f>
        <v/>
      </c>
    </row>
    <row r="321">
      <c r="A321" s="4" t="n">
        <v>4100</v>
      </c>
      <c r="B321" s="4" t="inlineStr">
        <is>
          <t>Sales returns and allowances</t>
        </is>
      </c>
      <c r="C321" s="5" t="n">
        <v>46173</v>
      </c>
      <c r="D321" s="18" t="n">
        <v>12500</v>
      </c>
      <c r="E321" s="18" t="n">
        <v>0</v>
      </c>
      <c r="F321" s="9">
        <f>D321-E321</f>
        <v/>
      </c>
      <c r="G321">
        <f>IF(A321="","",IFERROR(INDEX(Map_Line,MATCH(A321,Map_Code,0)),"UNMAPPED"))</f>
        <v/>
      </c>
      <c r="H321">
        <f>IF(A321="","",IFERROR(INDEX(Map_Stmt,MATCH(A321,Map_Code,0)),"UNMAPPED"))</f>
        <v/>
      </c>
      <c r="I321" s="9">
        <f>IF(A321="",0,IFERROR(F321*INDEX(Map_Sign,MATCH(A321,Map_Code,0)),0))</f>
        <v/>
      </c>
    </row>
    <row r="322">
      <c r="A322" s="4" t="n">
        <v>5000</v>
      </c>
      <c r="B322" s="4" t="inlineStr">
        <is>
          <t>Cost of goods sold</t>
        </is>
      </c>
      <c r="C322" s="5" t="n">
        <v>46173</v>
      </c>
      <c r="D322" s="18" t="n">
        <v>387500</v>
      </c>
      <c r="E322" s="18" t="n">
        <v>0</v>
      </c>
      <c r="F322" s="9">
        <f>D322-E322</f>
        <v/>
      </c>
      <c r="G322">
        <f>IF(A322="","",IFERROR(INDEX(Map_Line,MATCH(A322,Map_Code,0)),"UNMAPPED"))</f>
        <v/>
      </c>
      <c r="H322">
        <f>IF(A322="","",IFERROR(INDEX(Map_Stmt,MATCH(A322,Map_Code,0)),"UNMAPPED"))</f>
        <v/>
      </c>
      <c r="I322" s="9">
        <f>IF(A322="",0,IFERROR(F322*INDEX(Map_Sign,MATCH(A322,Map_Code,0)),0))</f>
        <v/>
      </c>
    </row>
    <row r="323">
      <c r="A323" s="4" t="n">
        <v>6000</v>
      </c>
      <c r="B323" s="4" t="inlineStr">
        <is>
          <t>Salaries and wages</t>
        </is>
      </c>
      <c r="C323" s="5" t="n">
        <v>46173</v>
      </c>
      <c r="D323" s="18" t="n">
        <v>105600</v>
      </c>
      <c r="E323" s="18" t="n">
        <v>0</v>
      </c>
      <c r="F323" s="9">
        <f>D323-E323</f>
        <v/>
      </c>
      <c r="G323">
        <f>IF(A323="","",IFERROR(INDEX(Map_Line,MATCH(A323,Map_Code,0)),"UNMAPPED"))</f>
        <v/>
      </c>
      <c r="H323">
        <f>IF(A323="","",IFERROR(INDEX(Map_Stmt,MATCH(A323,Map_Code,0)),"UNMAPPED"))</f>
        <v/>
      </c>
      <c r="I323" s="9">
        <f>IF(A323="",0,IFERROR(F323*INDEX(Map_Sign,MATCH(A323,Map_Code,0)),0))</f>
        <v/>
      </c>
    </row>
    <row r="324">
      <c r="A324" s="4" t="n">
        <v>6050</v>
      </c>
      <c r="B324" s="4" t="inlineStr">
        <is>
          <t>Payroll taxes and benefits</t>
        </is>
      </c>
      <c r="C324" s="5" t="n">
        <v>46173</v>
      </c>
      <c r="D324" s="18" t="n">
        <v>26400</v>
      </c>
      <c r="E324" s="18" t="n">
        <v>0</v>
      </c>
      <c r="F324" s="9">
        <f>D324-E324</f>
        <v/>
      </c>
      <c r="G324">
        <f>IF(A324="","",IFERROR(INDEX(Map_Line,MATCH(A324,Map_Code,0)),"UNMAPPED"))</f>
        <v/>
      </c>
      <c r="H324">
        <f>IF(A324="","",IFERROR(INDEX(Map_Stmt,MATCH(A324,Map_Code,0)),"UNMAPPED"))</f>
        <v/>
      </c>
      <c r="I324" s="9">
        <f>IF(A324="",0,IFERROR(F324*INDEX(Map_Sign,MATCH(A324,Map_Code,0)),0))</f>
        <v/>
      </c>
    </row>
    <row r="325">
      <c r="A325" s="4" t="n">
        <v>6200</v>
      </c>
      <c r="B325" s="4" t="inlineStr">
        <is>
          <t>Rent and occupancy</t>
        </is>
      </c>
      <c r="C325" s="5" t="n">
        <v>46173</v>
      </c>
      <c r="D325" s="18" t="n">
        <v>22400</v>
      </c>
      <c r="E325" s="18" t="n">
        <v>0</v>
      </c>
      <c r="F325" s="9">
        <f>D325-E325</f>
        <v/>
      </c>
      <c r="G325">
        <f>IF(A325="","",IFERROR(INDEX(Map_Line,MATCH(A325,Map_Code,0)),"UNMAPPED"))</f>
        <v/>
      </c>
      <c r="H325">
        <f>IF(A325="","",IFERROR(INDEX(Map_Stmt,MATCH(A325,Map_Code,0)),"UNMAPPED"))</f>
        <v/>
      </c>
      <c r="I325" s="9">
        <f>IF(A325="",0,IFERROR(F325*INDEX(Map_Sign,MATCH(A325,Map_Code,0)),0))</f>
        <v/>
      </c>
    </row>
    <row r="326">
      <c r="A326" s="4" t="n">
        <v>6500</v>
      </c>
      <c r="B326" s="4" t="inlineStr">
        <is>
          <t>Other selling, general and administrative</t>
        </is>
      </c>
      <c r="C326" s="5" t="n">
        <v>46173</v>
      </c>
      <c r="D326" s="18" t="n">
        <v>40400</v>
      </c>
      <c r="E326" s="18" t="n">
        <v>0</v>
      </c>
      <c r="F326" s="9">
        <f>D326-E326</f>
        <v/>
      </c>
      <c r="G326">
        <f>IF(A326="","",IFERROR(INDEX(Map_Line,MATCH(A326,Map_Code,0)),"UNMAPPED"))</f>
        <v/>
      </c>
      <c r="H326">
        <f>IF(A326="","",IFERROR(INDEX(Map_Stmt,MATCH(A326,Map_Code,0)),"UNMAPPED"))</f>
        <v/>
      </c>
      <c r="I326" s="9">
        <f>IF(A326="",0,IFERROR(F326*INDEX(Map_Sign,MATCH(A326,Map_Code,0)),0))</f>
        <v/>
      </c>
    </row>
    <row r="327">
      <c r="A327" s="4" t="n">
        <v>6800</v>
      </c>
      <c r="B327" s="4" t="inlineStr">
        <is>
          <t>Depreciation</t>
        </is>
      </c>
      <c r="C327" s="5" t="n">
        <v>46173</v>
      </c>
      <c r="D327" s="18" t="n">
        <v>9500</v>
      </c>
      <c r="E327" s="18" t="n">
        <v>0</v>
      </c>
      <c r="F327" s="9">
        <f>D327-E327</f>
        <v/>
      </c>
      <c r="G327">
        <f>IF(A327="","",IFERROR(INDEX(Map_Line,MATCH(A327,Map_Code,0)),"UNMAPPED"))</f>
        <v/>
      </c>
      <c r="H327">
        <f>IF(A327="","",IFERROR(INDEX(Map_Stmt,MATCH(A327,Map_Code,0)),"UNMAPPED"))</f>
        <v/>
      </c>
      <c r="I327" s="9">
        <f>IF(A327="",0,IFERROR(F327*INDEX(Map_Sign,MATCH(A327,Map_Code,0)),0))</f>
        <v/>
      </c>
    </row>
    <row r="328">
      <c r="A328" s="4" t="n">
        <v>7000</v>
      </c>
      <c r="B328" s="4" t="inlineStr">
        <is>
          <t>Interest expense</t>
        </is>
      </c>
      <c r="C328" s="5" t="n">
        <v>46173</v>
      </c>
      <c r="D328" s="18" t="n">
        <v>2570</v>
      </c>
      <c r="E328" s="18" t="n">
        <v>0</v>
      </c>
      <c r="F328" s="9">
        <f>D328-E328</f>
        <v/>
      </c>
      <c r="G328">
        <f>IF(A328="","",IFERROR(INDEX(Map_Line,MATCH(A328,Map_Code,0)),"UNMAPPED"))</f>
        <v/>
      </c>
      <c r="H328">
        <f>IF(A328="","",IFERROR(INDEX(Map_Stmt,MATCH(A328,Map_Code,0)),"UNMAPPED"))</f>
        <v/>
      </c>
      <c r="I328" s="9">
        <f>IF(A328="",0,IFERROR(F328*INDEX(Map_Sign,MATCH(A328,Map_Code,0)),0))</f>
        <v/>
      </c>
    </row>
    <row r="329">
      <c r="A329" s="4" t="n">
        <v>8000</v>
      </c>
      <c r="B329" s="4" t="inlineStr">
        <is>
          <t>Income tax expense</t>
        </is>
      </c>
      <c r="C329" s="5" t="n">
        <v>46173</v>
      </c>
      <c r="D329" s="18" t="n">
        <v>7158</v>
      </c>
      <c r="E329" s="18" t="n">
        <v>0</v>
      </c>
      <c r="F329" s="9">
        <f>D329-E329</f>
        <v/>
      </c>
      <c r="G329">
        <f>IF(A329="","",IFERROR(INDEX(Map_Line,MATCH(A329,Map_Code,0)),"UNMAPPED"))</f>
        <v/>
      </c>
      <c r="H329">
        <f>IF(A329="","",IFERROR(INDEX(Map_Stmt,MATCH(A329,Map_Code,0)),"UNMAPPED"))</f>
        <v/>
      </c>
      <c r="I329" s="9">
        <f>IF(A329="",0,IFERROR(F329*INDEX(Map_Sign,MATCH(A329,Map_Code,0)),0))</f>
        <v/>
      </c>
    </row>
    <row r="330">
      <c r="A330" s="4" t="n">
        <v>1000</v>
      </c>
      <c r="B330" s="4" t="inlineStr">
        <is>
          <t>Cash - operating account</t>
        </is>
      </c>
      <c r="C330" s="5" t="n">
        <v>46203</v>
      </c>
      <c r="D330" s="18" t="n">
        <v>6914</v>
      </c>
      <c r="E330" s="18" t="n">
        <v>0</v>
      </c>
      <c r="F330" s="9">
        <f>D330-E330</f>
        <v/>
      </c>
      <c r="G330">
        <f>IF(A330="","",IFERROR(INDEX(Map_Line,MATCH(A330,Map_Code,0)),"UNMAPPED"))</f>
        <v/>
      </c>
      <c r="H330">
        <f>IF(A330="","",IFERROR(INDEX(Map_Stmt,MATCH(A330,Map_Code,0)),"UNMAPPED"))</f>
        <v/>
      </c>
      <c r="I330" s="9">
        <f>IF(A330="",0,IFERROR(F330*INDEX(Map_Sign,MATCH(A330,Map_Code,0)),0))</f>
        <v/>
      </c>
    </row>
    <row r="331">
      <c r="A331" s="4" t="n">
        <v>1100</v>
      </c>
      <c r="B331" s="4" t="inlineStr">
        <is>
          <t>Accounts receivable - trade</t>
        </is>
      </c>
      <c r="C331" s="5" t="n">
        <v>46203</v>
      </c>
      <c r="D331" s="18" t="n">
        <v>12000</v>
      </c>
      <c r="E331" s="18" t="n">
        <v>0</v>
      </c>
      <c r="F331" s="9">
        <f>D331-E331</f>
        <v/>
      </c>
      <c r="G331">
        <f>IF(A331="","",IFERROR(INDEX(Map_Line,MATCH(A331,Map_Code,0)),"UNMAPPED"))</f>
        <v/>
      </c>
      <c r="H331">
        <f>IF(A331="","",IFERROR(INDEX(Map_Stmt,MATCH(A331,Map_Code,0)),"UNMAPPED"))</f>
        <v/>
      </c>
      <c r="I331" s="9">
        <f>IF(A331="",0,IFERROR(F331*INDEX(Map_Sign,MATCH(A331,Map_Code,0)),0))</f>
        <v/>
      </c>
    </row>
    <row r="332">
      <c r="A332" s="4" t="n">
        <v>1200</v>
      </c>
      <c r="B332" s="4" t="inlineStr">
        <is>
          <t>Inventory</t>
        </is>
      </c>
      <c r="C332" s="5" t="n">
        <v>46203</v>
      </c>
      <c r="D332" s="18" t="n">
        <v>3000</v>
      </c>
      <c r="E332" s="18" t="n">
        <v>0</v>
      </c>
      <c r="F332" s="9">
        <f>D332-E332</f>
        <v/>
      </c>
      <c r="G332">
        <f>IF(A332="","",IFERROR(INDEX(Map_Line,MATCH(A332,Map_Code,0)),"UNMAPPED"))</f>
        <v/>
      </c>
      <c r="H332">
        <f>IF(A332="","",IFERROR(INDEX(Map_Stmt,MATCH(A332,Map_Code,0)),"UNMAPPED"))</f>
        <v/>
      </c>
      <c r="I332" s="9">
        <f>IF(A332="",0,IFERROR(F332*INDEX(Map_Sign,MATCH(A332,Map_Code,0)),0))</f>
        <v/>
      </c>
    </row>
    <row r="333">
      <c r="A333" s="4" t="n">
        <v>1590</v>
      </c>
      <c r="B333" s="4" t="inlineStr">
        <is>
          <t>Accumulated depreciation</t>
        </is>
      </c>
      <c r="C333" s="5" t="n">
        <v>46203</v>
      </c>
      <c r="D333" s="18" t="n">
        <v>0</v>
      </c>
      <c r="E333" s="18" t="n">
        <v>9500</v>
      </c>
      <c r="F333" s="9">
        <f>D333-E333</f>
        <v/>
      </c>
      <c r="G333">
        <f>IF(A333="","",IFERROR(INDEX(Map_Line,MATCH(A333,Map_Code,0)),"UNMAPPED"))</f>
        <v/>
      </c>
      <c r="H333">
        <f>IF(A333="","",IFERROR(INDEX(Map_Stmt,MATCH(A333,Map_Code,0)),"UNMAPPED"))</f>
        <v/>
      </c>
      <c r="I333" s="9">
        <f>IF(A333="",0,IFERROR(F333*INDEX(Map_Sign,MATCH(A333,Map_Code,0)),0))</f>
        <v/>
      </c>
    </row>
    <row r="334">
      <c r="A334" s="4" t="n">
        <v>2000</v>
      </c>
      <c r="B334" s="4" t="inlineStr">
        <is>
          <t>Accounts payable - trade</t>
        </is>
      </c>
      <c r="C334" s="5" t="n">
        <v>46203</v>
      </c>
      <c r="D334" s="18" t="n">
        <v>0</v>
      </c>
      <c r="E334" s="18" t="n">
        <v>3500</v>
      </c>
      <c r="F334" s="9">
        <f>D334-E334</f>
        <v/>
      </c>
      <c r="G334">
        <f>IF(A334="","",IFERROR(INDEX(Map_Line,MATCH(A334,Map_Code,0)),"UNMAPPED"))</f>
        <v/>
      </c>
      <c r="H334">
        <f>IF(A334="","",IFERROR(INDEX(Map_Stmt,MATCH(A334,Map_Code,0)),"UNMAPPED"))</f>
        <v/>
      </c>
      <c r="I334" s="9">
        <f>IF(A334="",0,IFERROR(F334*INDEX(Map_Sign,MATCH(A334,Map_Code,0)),0))</f>
        <v/>
      </c>
    </row>
    <row r="335">
      <c r="A335" s="4" t="n">
        <v>2100</v>
      </c>
      <c r="B335" s="4" t="inlineStr">
        <is>
          <t>Accrued liabilities</t>
        </is>
      </c>
      <c r="C335" s="5" t="n">
        <v>46203</v>
      </c>
      <c r="D335" s="18" t="n">
        <v>0</v>
      </c>
      <c r="E335" s="18" t="n">
        <v>1500</v>
      </c>
      <c r="F335" s="9">
        <f>D335-E335</f>
        <v/>
      </c>
      <c r="G335">
        <f>IF(A335="","",IFERROR(INDEX(Map_Line,MATCH(A335,Map_Code,0)),"UNMAPPED"))</f>
        <v/>
      </c>
      <c r="H335">
        <f>IF(A335="","",IFERROR(INDEX(Map_Stmt,MATCH(A335,Map_Code,0)),"UNMAPPED"))</f>
        <v/>
      </c>
      <c r="I335" s="9">
        <f>IF(A335="",0,IFERROR(F335*INDEX(Map_Sign,MATCH(A335,Map_Code,0)),0))</f>
        <v/>
      </c>
    </row>
    <row r="336">
      <c r="A336" s="4" t="n">
        <v>2200</v>
      </c>
      <c r="B336" s="4" t="inlineStr">
        <is>
          <t>Income taxes payable</t>
        </is>
      </c>
      <c r="C336" s="5" t="n">
        <v>46203</v>
      </c>
      <c r="D336" s="18" t="n">
        <v>5678</v>
      </c>
      <c r="E336" s="18" t="n">
        <v>0</v>
      </c>
      <c r="F336" s="9">
        <f>D336-E336</f>
        <v/>
      </c>
      <c r="G336">
        <f>IF(A336="","",IFERROR(INDEX(Map_Line,MATCH(A336,Map_Code,0)),"UNMAPPED"))</f>
        <v/>
      </c>
      <c r="H336">
        <f>IF(A336="","",IFERROR(INDEX(Map_Stmt,MATCH(A336,Map_Code,0)),"UNMAPPED"))</f>
        <v/>
      </c>
      <c r="I336" s="9">
        <f>IF(A336="",0,IFERROR(F336*INDEX(Map_Sign,MATCH(A336,Map_Code,0)),0))</f>
        <v/>
      </c>
    </row>
    <row r="337">
      <c r="A337" s="4" t="n">
        <v>2500</v>
      </c>
      <c r="B337" s="4" t="inlineStr">
        <is>
          <t>Term loan</t>
        </is>
      </c>
      <c r="C337" s="5" t="n">
        <v>46203</v>
      </c>
      <c r="D337" s="18" t="n">
        <v>10000</v>
      </c>
      <c r="E337" s="18" t="n">
        <v>0</v>
      </c>
      <c r="F337" s="9">
        <f>D337-E337</f>
        <v/>
      </c>
      <c r="G337">
        <f>IF(A337="","",IFERROR(INDEX(Map_Line,MATCH(A337,Map_Code,0)),"UNMAPPED"))</f>
        <v/>
      </c>
      <c r="H337">
        <f>IF(A337="","",IFERROR(INDEX(Map_Stmt,MATCH(A337,Map_Code,0)),"UNMAPPED"))</f>
        <v/>
      </c>
      <c r="I337" s="9">
        <f>IF(A337="",0,IFERROR(F337*INDEX(Map_Sign,MATCH(A337,Map_Code,0)),0))</f>
        <v/>
      </c>
    </row>
    <row r="338">
      <c r="A338" s="4" t="n">
        <v>4000</v>
      </c>
      <c r="B338" s="4" t="inlineStr">
        <is>
          <t>Product sales</t>
        </is>
      </c>
      <c r="C338" s="5" t="n">
        <v>46203</v>
      </c>
      <c r="D338" s="18" t="n">
        <v>0</v>
      </c>
      <c r="E338" s="18" t="n">
        <v>642600</v>
      </c>
      <c r="F338" s="9">
        <f>D338-E338</f>
        <v/>
      </c>
      <c r="G338">
        <f>IF(A338="","",IFERROR(INDEX(Map_Line,MATCH(A338,Map_Code,0)),"UNMAPPED"))</f>
        <v/>
      </c>
      <c r="H338">
        <f>IF(A338="","",IFERROR(INDEX(Map_Stmt,MATCH(A338,Map_Code,0)),"UNMAPPED"))</f>
        <v/>
      </c>
      <c r="I338" s="9">
        <f>IF(A338="",0,IFERROR(F338*INDEX(Map_Sign,MATCH(A338,Map_Code,0)),0))</f>
        <v/>
      </c>
    </row>
    <row r="339">
      <c r="A339" s="4" t="n">
        <v>4100</v>
      </c>
      <c r="B339" s="4" t="inlineStr">
        <is>
          <t>Sales returns and allowances</t>
        </is>
      </c>
      <c r="C339" s="5" t="n">
        <v>46203</v>
      </c>
      <c r="D339" s="18" t="n">
        <v>12600</v>
      </c>
      <c r="E339" s="18" t="n">
        <v>0</v>
      </c>
      <c r="F339" s="9">
        <f>D339-E339</f>
        <v/>
      </c>
      <c r="G339">
        <f>IF(A339="","",IFERROR(INDEX(Map_Line,MATCH(A339,Map_Code,0)),"UNMAPPED"))</f>
        <v/>
      </c>
      <c r="H339">
        <f>IF(A339="","",IFERROR(INDEX(Map_Stmt,MATCH(A339,Map_Code,0)),"UNMAPPED"))</f>
        <v/>
      </c>
      <c r="I339" s="9">
        <f>IF(A339="",0,IFERROR(F339*INDEX(Map_Sign,MATCH(A339,Map_Code,0)),0))</f>
        <v/>
      </c>
    </row>
    <row r="340">
      <c r="A340" s="4" t="n">
        <v>5000</v>
      </c>
      <c r="B340" s="4" t="inlineStr">
        <is>
          <t>Cost of goods sold</t>
        </is>
      </c>
      <c r="C340" s="5" t="n">
        <v>46203</v>
      </c>
      <c r="D340" s="18" t="n">
        <v>391900</v>
      </c>
      <c r="E340" s="18" t="n">
        <v>0</v>
      </c>
      <c r="F340" s="9">
        <f>D340-E340</f>
        <v/>
      </c>
      <c r="G340">
        <f>IF(A340="","",IFERROR(INDEX(Map_Line,MATCH(A340,Map_Code,0)),"UNMAPPED"))</f>
        <v/>
      </c>
      <c r="H340">
        <f>IF(A340="","",IFERROR(INDEX(Map_Stmt,MATCH(A340,Map_Code,0)),"UNMAPPED"))</f>
        <v/>
      </c>
      <c r="I340" s="9">
        <f>IF(A340="",0,IFERROR(F340*INDEX(Map_Sign,MATCH(A340,Map_Code,0)),0))</f>
        <v/>
      </c>
    </row>
    <row r="341">
      <c r="A341" s="4" t="n">
        <v>6000</v>
      </c>
      <c r="B341" s="4" t="inlineStr">
        <is>
          <t>Salaries and wages</t>
        </is>
      </c>
      <c r="C341" s="5" t="n">
        <v>46203</v>
      </c>
      <c r="D341" s="18" t="n">
        <v>105600</v>
      </c>
      <c r="E341" s="18" t="n">
        <v>0</v>
      </c>
      <c r="F341" s="9">
        <f>D341-E341</f>
        <v/>
      </c>
      <c r="G341">
        <f>IF(A341="","",IFERROR(INDEX(Map_Line,MATCH(A341,Map_Code,0)),"UNMAPPED"))</f>
        <v/>
      </c>
      <c r="H341">
        <f>IF(A341="","",IFERROR(INDEX(Map_Stmt,MATCH(A341,Map_Code,0)),"UNMAPPED"))</f>
        <v/>
      </c>
      <c r="I341" s="9">
        <f>IF(A341="",0,IFERROR(F341*INDEX(Map_Sign,MATCH(A341,Map_Code,0)),0))</f>
        <v/>
      </c>
    </row>
    <row r="342">
      <c r="A342" s="4" t="n">
        <v>6050</v>
      </c>
      <c r="B342" s="4" t="inlineStr">
        <is>
          <t>Payroll taxes and benefits</t>
        </is>
      </c>
      <c r="C342" s="5" t="n">
        <v>46203</v>
      </c>
      <c r="D342" s="18" t="n">
        <v>26400</v>
      </c>
      <c r="E342" s="18" t="n">
        <v>0</v>
      </c>
      <c r="F342" s="9">
        <f>D342-E342</f>
        <v/>
      </c>
      <c r="G342">
        <f>IF(A342="","",IFERROR(INDEX(Map_Line,MATCH(A342,Map_Code,0)),"UNMAPPED"))</f>
        <v/>
      </c>
      <c r="H342">
        <f>IF(A342="","",IFERROR(INDEX(Map_Stmt,MATCH(A342,Map_Code,0)),"UNMAPPED"))</f>
        <v/>
      </c>
      <c r="I342" s="9">
        <f>IF(A342="",0,IFERROR(F342*INDEX(Map_Sign,MATCH(A342,Map_Code,0)),0))</f>
        <v/>
      </c>
    </row>
    <row r="343">
      <c r="A343" s="4" t="n">
        <v>6200</v>
      </c>
      <c r="B343" s="4" t="inlineStr">
        <is>
          <t>Rent and occupancy</t>
        </is>
      </c>
      <c r="C343" s="5" t="n">
        <v>46203</v>
      </c>
      <c r="D343" s="18" t="n">
        <v>22400</v>
      </c>
      <c r="E343" s="18" t="n">
        <v>0</v>
      </c>
      <c r="F343" s="9">
        <f>D343-E343</f>
        <v/>
      </c>
      <c r="G343">
        <f>IF(A343="","",IFERROR(INDEX(Map_Line,MATCH(A343,Map_Code,0)),"UNMAPPED"))</f>
        <v/>
      </c>
      <c r="H343">
        <f>IF(A343="","",IFERROR(INDEX(Map_Stmt,MATCH(A343,Map_Code,0)),"UNMAPPED"))</f>
        <v/>
      </c>
      <c r="I343" s="9">
        <f>IF(A343="",0,IFERROR(F343*INDEX(Map_Sign,MATCH(A343,Map_Code,0)),0))</f>
        <v/>
      </c>
    </row>
    <row r="344">
      <c r="A344" s="4" t="n">
        <v>6500</v>
      </c>
      <c r="B344" s="4" t="inlineStr">
        <is>
          <t>Other selling, general and administrative</t>
        </is>
      </c>
      <c r="C344" s="5" t="n">
        <v>46203</v>
      </c>
      <c r="D344" s="18" t="n">
        <v>40900</v>
      </c>
      <c r="E344" s="18" t="n">
        <v>0</v>
      </c>
      <c r="F344" s="9">
        <f>D344-E344</f>
        <v/>
      </c>
      <c r="G344">
        <f>IF(A344="","",IFERROR(INDEX(Map_Line,MATCH(A344,Map_Code,0)),"UNMAPPED"))</f>
        <v/>
      </c>
      <c r="H344">
        <f>IF(A344="","",IFERROR(INDEX(Map_Stmt,MATCH(A344,Map_Code,0)),"UNMAPPED"))</f>
        <v/>
      </c>
      <c r="I344" s="9">
        <f>IF(A344="",0,IFERROR(F344*INDEX(Map_Sign,MATCH(A344,Map_Code,0)),0))</f>
        <v/>
      </c>
    </row>
    <row r="345">
      <c r="A345" s="4" t="n">
        <v>6800</v>
      </c>
      <c r="B345" s="4" t="inlineStr">
        <is>
          <t>Depreciation</t>
        </is>
      </c>
      <c r="C345" s="5" t="n">
        <v>46203</v>
      </c>
      <c r="D345" s="18" t="n">
        <v>9500</v>
      </c>
      <c r="E345" s="18" t="n">
        <v>0</v>
      </c>
      <c r="F345" s="9">
        <f>D345-E345</f>
        <v/>
      </c>
      <c r="G345">
        <f>IF(A345="","",IFERROR(INDEX(Map_Line,MATCH(A345,Map_Code,0)),"UNMAPPED"))</f>
        <v/>
      </c>
      <c r="H345">
        <f>IF(A345="","",IFERROR(INDEX(Map_Stmt,MATCH(A345,Map_Code,0)),"UNMAPPED"))</f>
        <v/>
      </c>
      <c r="I345" s="9">
        <f>IF(A345="",0,IFERROR(F345*INDEX(Map_Sign,MATCH(A345,Map_Code,0)),0))</f>
        <v/>
      </c>
    </row>
    <row r="346">
      <c r="A346" s="4" t="n">
        <v>7000</v>
      </c>
      <c r="B346" s="4" t="inlineStr">
        <is>
          <t>Interest expense</t>
        </is>
      </c>
      <c r="C346" s="5" t="n">
        <v>46203</v>
      </c>
      <c r="D346" s="18" t="n">
        <v>2510</v>
      </c>
      <c r="E346" s="18" t="n">
        <v>0</v>
      </c>
      <c r="F346" s="9">
        <f>D346-E346</f>
        <v/>
      </c>
      <c r="G346">
        <f>IF(A346="","",IFERROR(INDEX(Map_Line,MATCH(A346,Map_Code,0)),"UNMAPPED"))</f>
        <v/>
      </c>
      <c r="H346">
        <f>IF(A346="","",IFERROR(INDEX(Map_Stmt,MATCH(A346,Map_Code,0)),"UNMAPPED"))</f>
        <v/>
      </c>
      <c r="I346" s="9">
        <f>IF(A346="",0,IFERROR(F346*INDEX(Map_Sign,MATCH(A346,Map_Code,0)),0))</f>
        <v/>
      </c>
    </row>
    <row r="347">
      <c r="A347" s="4" t="n">
        <v>8000</v>
      </c>
      <c r="B347" s="4" t="inlineStr">
        <is>
          <t>Income tax expense</t>
        </is>
      </c>
      <c r="C347" s="5" t="n">
        <v>46203</v>
      </c>
      <c r="D347" s="18" t="n">
        <v>7698</v>
      </c>
      <c r="E347" s="18" t="n">
        <v>0</v>
      </c>
      <c r="F347" s="9">
        <f>D347-E347</f>
        <v/>
      </c>
      <c r="G347">
        <f>IF(A347="","",IFERROR(INDEX(Map_Line,MATCH(A347,Map_Code,0)),"UNMAPPED"))</f>
        <v/>
      </c>
      <c r="H347">
        <f>IF(A347="","",IFERROR(INDEX(Map_Stmt,MATCH(A347,Map_Code,0)),"UNMAPPED"))</f>
        <v/>
      </c>
      <c r="I347" s="9">
        <f>IF(A347="",0,IFERROR(F347*INDEX(Map_Sign,MATCH(A347,Map_Code,0)),0))</f>
        <v/>
      </c>
    </row>
    <row r="348">
      <c r="A348" s="4" t="n">
        <v>1000</v>
      </c>
      <c r="B348" s="4" t="inlineStr">
        <is>
          <t>Cash - operating account</t>
        </is>
      </c>
      <c r="C348" s="5" t="n">
        <v>46234</v>
      </c>
      <c r="D348" s="18" t="n">
        <v>21750</v>
      </c>
      <c r="E348" s="18" t="n">
        <v>0</v>
      </c>
      <c r="F348" s="9">
        <f>D348-E348</f>
        <v/>
      </c>
      <c r="G348">
        <f>IF(A348="","",IFERROR(INDEX(Map_Line,MATCH(A348,Map_Code,0)),"UNMAPPED"))</f>
        <v/>
      </c>
      <c r="H348">
        <f>IF(A348="","",IFERROR(INDEX(Map_Stmt,MATCH(A348,Map_Code,0)),"UNMAPPED"))</f>
        <v/>
      </c>
      <c r="I348" s="9">
        <f>IF(A348="",0,IFERROR(F348*INDEX(Map_Sign,MATCH(A348,Map_Code,0)),0))</f>
        <v/>
      </c>
    </row>
    <row r="349">
      <c r="A349" s="4" t="n">
        <v>1100</v>
      </c>
      <c r="B349" s="4" t="inlineStr">
        <is>
          <t>Accounts receivable - trade</t>
        </is>
      </c>
      <c r="C349" s="5" t="n">
        <v>46234</v>
      </c>
      <c r="D349" s="18" t="n">
        <v>0</v>
      </c>
      <c r="E349" s="18" t="n">
        <v>17000</v>
      </c>
      <c r="F349" s="9">
        <f>D349-E349</f>
        <v/>
      </c>
      <c r="G349">
        <f>IF(A349="","",IFERROR(INDEX(Map_Line,MATCH(A349,Map_Code,0)),"UNMAPPED"))</f>
        <v/>
      </c>
      <c r="H349">
        <f>IF(A349="","",IFERROR(INDEX(Map_Stmt,MATCH(A349,Map_Code,0)),"UNMAPPED"))</f>
        <v/>
      </c>
      <c r="I349" s="9">
        <f>IF(A349="",0,IFERROR(F349*INDEX(Map_Sign,MATCH(A349,Map_Code,0)),0))</f>
        <v/>
      </c>
    </row>
    <row r="350">
      <c r="A350" s="4" t="n">
        <v>1200</v>
      </c>
      <c r="B350" s="4" t="inlineStr">
        <is>
          <t>Inventory</t>
        </is>
      </c>
      <c r="C350" s="5" t="n">
        <v>46234</v>
      </c>
      <c r="D350" s="18" t="n">
        <v>0</v>
      </c>
      <c r="E350" s="18" t="n">
        <v>5000</v>
      </c>
      <c r="F350" s="9">
        <f>D350-E350</f>
        <v/>
      </c>
      <c r="G350">
        <f>IF(A350="","",IFERROR(INDEX(Map_Line,MATCH(A350,Map_Code,0)),"UNMAPPED"))</f>
        <v/>
      </c>
      <c r="H350">
        <f>IF(A350="","",IFERROR(INDEX(Map_Stmt,MATCH(A350,Map_Code,0)),"UNMAPPED"))</f>
        <v/>
      </c>
      <c r="I350" s="9">
        <f>IF(A350="",0,IFERROR(F350*INDEX(Map_Sign,MATCH(A350,Map_Code,0)),0))</f>
        <v/>
      </c>
    </row>
    <row r="351">
      <c r="A351" s="4" t="n">
        <v>1500</v>
      </c>
      <c r="B351" s="4" t="inlineStr">
        <is>
          <t>Property and equipment, at cost</t>
        </is>
      </c>
      <c r="C351" s="5" t="n">
        <v>46234</v>
      </c>
      <c r="D351" s="18" t="n">
        <v>20000</v>
      </c>
      <c r="E351" s="18" t="n">
        <v>0</v>
      </c>
      <c r="F351" s="9">
        <f>D351-E351</f>
        <v/>
      </c>
      <c r="G351">
        <f>IF(A351="","",IFERROR(INDEX(Map_Line,MATCH(A351,Map_Code,0)),"UNMAPPED"))</f>
        <v/>
      </c>
      <c r="H351">
        <f>IF(A351="","",IFERROR(INDEX(Map_Stmt,MATCH(A351,Map_Code,0)),"UNMAPPED"))</f>
        <v/>
      </c>
      <c r="I351" s="9">
        <f>IF(A351="",0,IFERROR(F351*INDEX(Map_Sign,MATCH(A351,Map_Code,0)),0))</f>
        <v/>
      </c>
    </row>
    <row r="352">
      <c r="A352" s="4" t="n">
        <v>1590</v>
      </c>
      <c r="B352" s="4" t="inlineStr">
        <is>
          <t>Accumulated depreciation</t>
        </is>
      </c>
      <c r="C352" s="5" t="n">
        <v>46234</v>
      </c>
      <c r="D352" s="18" t="n">
        <v>0</v>
      </c>
      <c r="E352" s="18" t="n">
        <v>9500</v>
      </c>
      <c r="F352" s="9">
        <f>D352-E352</f>
        <v/>
      </c>
      <c r="G352">
        <f>IF(A352="","",IFERROR(INDEX(Map_Line,MATCH(A352,Map_Code,0)),"UNMAPPED"))</f>
        <v/>
      </c>
      <c r="H352">
        <f>IF(A352="","",IFERROR(INDEX(Map_Stmt,MATCH(A352,Map_Code,0)),"UNMAPPED"))</f>
        <v/>
      </c>
      <c r="I352" s="9">
        <f>IF(A352="",0,IFERROR(F352*INDEX(Map_Sign,MATCH(A352,Map_Code,0)),0))</f>
        <v/>
      </c>
    </row>
    <row r="353">
      <c r="A353" s="4" t="n">
        <v>2000</v>
      </c>
      <c r="B353" s="4" t="inlineStr">
        <is>
          <t>Accounts payable - trade</t>
        </is>
      </c>
      <c r="C353" s="5" t="n">
        <v>46234</v>
      </c>
      <c r="D353" s="18" t="n">
        <v>6500</v>
      </c>
      <c r="E353" s="18" t="n">
        <v>0</v>
      </c>
      <c r="F353" s="9">
        <f>D353-E353</f>
        <v/>
      </c>
      <c r="G353">
        <f>IF(A353="","",IFERROR(INDEX(Map_Line,MATCH(A353,Map_Code,0)),"UNMAPPED"))</f>
        <v/>
      </c>
      <c r="H353">
        <f>IF(A353="","",IFERROR(INDEX(Map_Stmt,MATCH(A353,Map_Code,0)),"UNMAPPED"))</f>
        <v/>
      </c>
      <c r="I353" s="9">
        <f>IF(A353="",0,IFERROR(F353*INDEX(Map_Sign,MATCH(A353,Map_Code,0)),0))</f>
        <v/>
      </c>
    </row>
    <row r="354">
      <c r="A354" s="4" t="n">
        <v>2100</v>
      </c>
      <c r="B354" s="4" t="inlineStr">
        <is>
          <t>Accrued liabilities</t>
        </is>
      </c>
      <c r="C354" s="5" t="n">
        <v>46234</v>
      </c>
      <c r="D354" s="18" t="n">
        <v>1500</v>
      </c>
      <c r="E354" s="18" t="n">
        <v>0</v>
      </c>
      <c r="F354" s="9">
        <f>D354-E354</f>
        <v/>
      </c>
      <c r="G354">
        <f>IF(A354="","",IFERROR(INDEX(Map_Line,MATCH(A354,Map_Code,0)),"UNMAPPED"))</f>
        <v/>
      </c>
      <c r="H354">
        <f>IF(A354="","",IFERROR(INDEX(Map_Stmt,MATCH(A354,Map_Code,0)),"UNMAPPED"))</f>
        <v/>
      </c>
      <c r="I354" s="9">
        <f>IF(A354="",0,IFERROR(F354*INDEX(Map_Sign,MATCH(A354,Map_Code,0)),0))</f>
        <v/>
      </c>
    </row>
    <row r="355">
      <c r="A355" s="4" t="n">
        <v>2200</v>
      </c>
      <c r="B355" s="4" t="inlineStr">
        <is>
          <t>Income taxes payable</t>
        </is>
      </c>
      <c r="C355" s="5" t="n">
        <v>46234</v>
      </c>
      <c r="D355" s="18" t="n">
        <v>0</v>
      </c>
      <c r="E355" s="18" t="n">
        <v>7063</v>
      </c>
      <c r="F355" s="9">
        <f>D355-E355</f>
        <v/>
      </c>
      <c r="G355">
        <f>IF(A355="","",IFERROR(INDEX(Map_Line,MATCH(A355,Map_Code,0)),"UNMAPPED"))</f>
        <v/>
      </c>
      <c r="H355">
        <f>IF(A355="","",IFERROR(INDEX(Map_Stmt,MATCH(A355,Map_Code,0)),"UNMAPPED"))</f>
        <v/>
      </c>
      <c r="I355" s="9">
        <f>IF(A355="",0,IFERROR(F355*INDEX(Map_Sign,MATCH(A355,Map_Code,0)),0))</f>
        <v/>
      </c>
    </row>
    <row r="356">
      <c r="A356" s="4" t="n">
        <v>2500</v>
      </c>
      <c r="B356" s="4" t="inlineStr">
        <is>
          <t>Term loan</t>
        </is>
      </c>
      <c r="C356" s="5" t="n">
        <v>46234</v>
      </c>
      <c r="D356" s="18" t="n">
        <v>10000</v>
      </c>
      <c r="E356" s="18" t="n">
        <v>0</v>
      </c>
      <c r="F356" s="9">
        <f>D356-E356</f>
        <v/>
      </c>
      <c r="G356">
        <f>IF(A356="","",IFERROR(INDEX(Map_Line,MATCH(A356,Map_Code,0)),"UNMAPPED"))</f>
        <v/>
      </c>
      <c r="H356">
        <f>IF(A356="","",IFERROR(INDEX(Map_Stmt,MATCH(A356,Map_Code,0)),"UNMAPPED"))</f>
        <v/>
      </c>
      <c r="I356" s="9">
        <f>IF(A356="",0,IFERROR(F356*INDEX(Map_Sign,MATCH(A356,Map_Code,0)),0))</f>
        <v/>
      </c>
    </row>
    <row r="357">
      <c r="A357" s="4" t="n">
        <v>4000</v>
      </c>
      <c r="B357" s="4" t="inlineStr">
        <is>
          <t>Product sales</t>
        </is>
      </c>
      <c r="C357" s="5" t="n">
        <v>46234</v>
      </c>
      <c r="D357" s="18" t="n">
        <v>0</v>
      </c>
      <c r="E357" s="18" t="n">
        <v>632400</v>
      </c>
      <c r="F357" s="9">
        <f>D357-E357</f>
        <v/>
      </c>
      <c r="G357">
        <f>IF(A357="","",IFERROR(INDEX(Map_Line,MATCH(A357,Map_Code,0)),"UNMAPPED"))</f>
        <v/>
      </c>
      <c r="H357">
        <f>IF(A357="","",IFERROR(INDEX(Map_Stmt,MATCH(A357,Map_Code,0)),"UNMAPPED"))</f>
        <v/>
      </c>
      <c r="I357" s="9">
        <f>IF(A357="",0,IFERROR(F357*INDEX(Map_Sign,MATCH(A357,Map_Code,0)),0))</f>
        <v/>
      </c>
    </row>
    <row r="358">
      <c r="A358" s="4" t="n">
        <v>4100</v>
      </c>
      <c r="B358" s="4" t="inlineStr">
        <is>
          <t>Sales returns and allowances</t>
        </is>
      </c>
      <c r="C358" s="5" t="n">
        <v>46234</v>
      </c>
      <c r="D358" s="18" t="n">
        <v>12400</v>
      </c>
      <c r="E358" s="18" t="n">
        <v>0</v>
      </c>
      <c r="F358" s="9">
        <f>D358-E358</f>
        <v/>
      </c>
      <c r="G358">
        <f>IF(A358="","",IFERROR(INDEX(Map_Line,MATCH(A358,Map_Code,0)),"UNMAPPED"))</f>
        <v/>
      </c>
      <c r="H358">
        <f>IF(A358="","",IFERROR(INDEX(Map_Stmt,MATCH(A358,Map_Code,0)),"UNMAPPED"))</f>
        <v/>
      </c>
      <c r="I358" s="9">
        <f>IF(A358="",0,IFERROR(F358*INDEX(Map_Sign,MATCH(A358,Map_Code,0)),0))</f>
        <v/>
      </c>
    </row>
    <row r="359">
      <c r="A359" s="4" t="n">
        <v>5000</v>
      </c>
      <c r="B359" s="4" t="inlineStr">
        <is>
          <t>Cost of goods sold</t>
        </is>
      </c>
      <c r="C359" s="5" t="n">
        <v>46234</v>
      </c>
      <c r="D359" s="18" t="n">
        <v>385600</v>
      </c>
      <c r="E359" s="18" t="n">
        <v>0</v>
      </c>
      <c r="F359" s="9">
        <f>D359-E359</f>
        <v/>
      </c>
      <c r="G359">
        <f>IF(A359="","",IFERROR(INDEX(Map_Line,MATCH(A359,Map_Code,0)),"UNMAPPED"))</f>
        <v/>
      </c>
      <c r="H359">
        <f>IF(A359="","",IFERROR(INDEX(Map_Stmt,MATCH(A359,Map_Code,0)),"UNMAPPED"))</f>
        <v/>
      </c>
      <c r="I359" s="9">
        <f>IF(A359="",0,IFERROR(F359*INDEX(Map_Sign,MATCH(A359,Map_Code,0)),0))</f>
        <v/>
      </c>
    </row>
    <row r="360">
      <c r="A360" s="4" t="n">
        <v>6000</v>
      </c>
      <c r="B360" s="4" t="inlineStr">
        <is>
          <t>Salaries and wages</t>
        </is>
      </c>
      <c r="C360" s="5" t="n">
        <v>46234</v>
      </c>
      <c r="D360" s="18" t="n">
        <v>105600</v>
      </c>
      <c r="E360" s="18" t="n">
        <v>0</v>
      </c>
      <c r="F360" s="9">
        <f>D360-E360</f>
        <v/>
      </c>
      <c r="G360">
        <f>IF(A360="","",IFERROR(INDEX(Map_Line,MATCH(A360,Map_Code,0)),"UNMAPPED"))</f>
        <v/>
      </c>
      <c r="H360">
        <f>IF(A360="","",IFERROR(INDEX(Map_Stmt,MATCH(A360,Map_Code,0)),"UNMAPPED"))</f>
        <v/>
      </c>
      <c r="I360" s="9">
        <f>IF(A360="",0,IFERROR(F360*INDEX(Map_Sign,MATCH(A360,Map_Code,0)),0))</f>
        <v/>
      </c>
    </row>
    <row r="361">
      <c r="A361" s="4" t="n">
        <v>6050</v>
      </c>
      <c r="B361" s="4" t="inlineStr">
        <is>
          <t>Payroll taxes and benefits</t>
        </is>
      </c>
      <c r="C361" s="5" t="n">
        <v>46234</v>
      </c>
      <c r="D361" s="18" t="n">
        <v>26400</v>
      </c>
      <c r="E361" s="18" t="n">
        <v>0</v>
      </c>
      <c r="F361" s="9">
        <f>D361-E361</f>
        <v/>
      </c>
      <c r="G361">
        <f>IF(A361="","",IFERROR(INDEX(Map_Line,MATCH(A361,Map_Code,0)),"UNMAPPED"))</f>
        <v/>
      </c>
      <c r="H361">
        <f>IF(A361="","",IFERROR(INDEX(Map_Stmt,MATCH(A361,Map_Code,0)),"UNMAPPED"))</f>
        <v/>
      </c>
      <c r="I361" s="9">
        <f>IF(A361="",0,IFERROR(F361*INDEX(Map_Sign,MATCH(A361,Map_Code,0)),0))</f>
        <v/>
      </c>
    </row>
    <row r="362">
      <c r="A362" s="4" t="n">
        <v>6200</v>
      </c>
      <c r="B362" s="4" t="inlineStr">
        <is>
          <t>Rent and occupancy</t>
        </is>
      </c>
      <c r="C362" s="5" t="n">
        <v>46234</v>
      </c>
      <c r="D362" s="18" t="n">
        <v>22400</v>
      </c>
      <c r="E362" s="18" t="n">
        <v>0</v>
      </c>
      <c r="F362" s="9">
        <f>D362-E362</f>
        <v/>
      </c>
      <c r="G362">
        <f>IF(A362="","",IFERROR(INDEX(Map_Line,MATCH(A362,Map_Code,0)),"UNMAPPED"))</f>
        <v/>
      </c>
      <c r="H362">
        <f>IF(A362="","",IFERROR(INDEX(Map_Stmt,MATCH(A362,Map_Code,0)),"UNMAPPED"))</f>
        <v/>
      </c>
      <c r="I362" s="9">
        <f>IF(A362="",0,IFERROR(F362*INDEX(Map_Sign,MATCH(A362,Map_Code,0)),0))</f>
        <v/>
      </c>
    </row>
    <row r="363">
      <c r="A363" s="4" t="n">
        <v>6500</v>
      </c>
      <c r="B363" s="4" t="inlineStr">
        <is>
          <t>Other selling, general and administrative</t>
        </is>
      </c>
      <c r="C363" s="5" t="n">
        <v>46234</v>
      </c>
      <c r="D363" s="18" t="n">
        <v>39800</v>
      </c>
      <c r="E363" s="18" t="n">
        <v>0</v>
      </c>
      <c r="F363" s="9">
        <f>D363-E363</f>
        <v/>
      </c>
      <c r="G363">
        <f>IF(A363="","",IFERROR(INDEX(Map_Line,MATCH(A363,Map_Code,0)),"UNMAPPED"))</f>
        <v/>
      </c>
      <c r="H363">
        <f>IF(A363="","",IFERROR(INDEX(Map_Stmt,MATCH(A363,Map_Code,0)),"UNMAPPED"))</f>
        <v/>
      </c>
      <c r="I363" s="9">
        <f>IF(A363="",0,IFERROR(F363*INDEX(Map_Sign,MATCH(A363,Map_Code,0)),0))</f>
        <v/>
      </c>
    </row>
    <row r="364">
      <c r="A364" s="4" t="n">
        <v>6800</v>
      </c>
      <c r="B364" s="4" t="inlineStr">
        <is>
          <t>Depreciation</t>
        </is>
      </c>
      <c r="C364" s="5" t="n">
        <v>46234</v>
      </c>
      <c r="D364" s="18" t="n">
        <v>9500</v>
      </c>
      <c r="E364" s="18" t="n">
        <v>0</v>
      </c>
      <c r="F364" s="9">
        <f>D364-E364</f>
        <v/>
      </c>
      <c r="G364">
        <f>IF(A364="","",IFERROR(INDEX(Map_Line,MATCH(A364,Map_Code,0)),"UNMAPPED"))</f>
        <v/>
      </c>
      <c r="H364">
        <f>IF(A364="","",IFERROR(INDEX(Map_Stmt,MATCH(A364,Map_Code,0)),"UNMAPPED"))</f>
        <v/>
      </c>
      <c r="I364" s="9">
        <f>IF(A364="",0,IFERROR(F364*INDEX(Map_Sign,MATCH(A364,Map_Code,0)),0))</f>
        <v/>
      </c>
    </row>
    <row r="365">
      <c r="A365" s="4" t="n">
        <v>7000</v>
      </c>
      <c r="B365" s="4" t="inlineStr">
        <is>
          <t>Interest expense</t>
        </is>
      </c>
      <c r="C365" s="5" t="n">
        <v>46234</v>
      </c>
      <c r="D365" s="18" t="n">
        <v>2450</v>
      </c>
      <c r="E365" s="18" t="n">
        <v>0</v>
      </c>
      <c r="F365" s="9">
        <f>D365-E365</f>
        <v/>
      </c>
      <c r="G365">
        <f>IF(A365="","",IFERROR(INDEX(Map_Line,MATCH(A365,Map_Code,0)),"UNMAPPED"))</f>
        <v/>
      </c>
      <c r="H365">
        <f>IF(A365="","",IFERROR(INDEX(Map_Stmt,MATCH(A365,Map_Code,0)),"UNMAPPED"))</f>
        <v/>
      </c>
      <c r="I365" s="9">
        <f>IF(A365="",0,IFERROR(F365*INDEX(Map_Sign,MATCH(A365,Map_Code,0)),0))</f>
        <v/>
      </c>
    </row>
    <row r="366">
      <c r="A366" s="4" t="n">
        <v>8000</v>
      </c>
      <c r="B366" s="4" t="inlineStr">
        <is>
          <t>Income tax expense</t>
        </is>
      </c>
      <c r="C366" s="5" t="n">
        <v>46234</v>
      </c>
      <c r="D366" s="18" t="n">
        <v>7063</v>
      </c>
      <c r="E366" s="18" t="n">
        <v>0</v>
      </c>
      <c r="F366" s="9">
        <f>D366-E366</f>
        <v/>
      </c>
      <c r="G366">
        <f>IF(A366="","",IFERROR(INDEX(Map_Line,MATCH(A366,Map_Code,0)),"UNMAPPED"))</f>
        <v/>
      </c>
      <c r="H366">
        <f>IF(A366="","",IFERROR(INDEX(Map_Stmt,MATCH(A366,Map_Code,0)),"UNMAPPED"))</f>
        <v/>
      </c>
      <c r="I366" s="9">
        <f>IF(A366="",0,IFERROR(F366*INDEX(Map_Sign,MATCH(A366,Map_Code,0)),0))</f>
        <v/>
      </c>
    </row>
    <row r="367">
      <c r="A367" s="4" t="n">
        <v>1000</v>
      </c>
      <c r="B367" s="4" t="inlineStr">
        <is>
          <t>Cash - operating account</t>
        </is>
      </c>
      <c r="C367" s="5" t="n">
        <v>46265</v>
      </c>
      <c r="D367" s="18" t="n">
        <v>1510</v>
      </c>
      <c r="E367" s="18" t="n">
        <v>0</v>
      </c>
      <c r="F367" s="9">
        <f>D367-E367</f>
        <v/>
      </c>
      <c r="G367">
        <f>IF(A367="","",IFERROR(INDEX(Map_Line,MATCH(A367,Map_Code,0)),"UNMAPPED"))</f>
        <v/>
      </c>
      <c r="H367">
        <f>IF(A367="","",IFERROR(INDEX(Map_Stmt,MATCH(A367,Map_Code,0)),"UNMAPPED"))</f>
        <v/>
      </c>
      <c r="I367" s="9">
        <f>IF(A367="",0,IFERROR(F367*INDEX(Map_Sign,MATCH(A367,Map_Code,0)),0))</f>
        <v/>
      </c>
    </row>
    <row r="368">
      <c r="A368" s="4" t="n">
        <v>1100</v>
      </c>
      <c r="B368" s="4" t="inlineStr">
        <is>
          <t>Accounts receivable - trade</t>
        </is>
      </c>
      <c r="C368" s="5" t="n">
        <v>46265</v>
      </c>
      <c r="D368" s="18" t="n">
        <v>32000</v>
      </c>
      <c r="E368" s="18" t="n">
        <v>0</v>
      </c>
      <c r="F368" s="9">
        <f>D368-E368</f>
        <v/>
      </c>
      <c r="G368">
        <f>IF(A368="","",IFERROR(INDEX(Map_Line,MATCH(A368,Map_Code,0)),"UNMAPPED"))</f>
        <v/>
      </c>
      <c r="H368">
        <f>IF(A368="","",IFERROR(INDEX(Map_Stmt,MATCH(A368,Map_Code,0)),"UNMAPPED"))</f>
        <v/>
      </c>
      <c r="I368" s="9">
        <f>IF(A368="",0,IFERROR(F368*INDEX(Map_Sign,MATCH(A368,Map_Code,0)),0))</f>
        <v/>
      </c>
    </row>
    <row r="369">
      <c r="A369" s="4" t="n">
        <v>1200</v>
      </c>
      <c r="B369" s="4" t="inlineStr">
        <is>
          <t>Inventory</t>
        </is>
      </c>
      <c r="C369" s="5" t="n">
        <v>46265</v>
      </c>
      <c r="D369" s="18" t="n">
        <v>12000</v>
      </c>
      <c r="E369" s="18" t="n">
        <v>0</v>
      </c>
      <c r="F369" s="9">
        <f>D369-E369</f>
        <v/>
      </c>
      <c r="G369">
        <f>IF(A369="","",IFERROR(INDEX(Map_Line,MATCH(A369,Map_Code,0)),"UNMAPPED"))</f>
        <v/>
      </c>
      <c r="H369">
        <f>IF(A369="","",IFERROR(INDEX(Map_Stmt,MATCH(A369,Map_Code,0)),"UNMAPPED"))</f>
        <v/>
      </c>
      <c r="I369" s="9">
        <f>IF(A369="",0,IFERROR(F369*INDEX(Map_Sign,MATCH(A369,Map_Code,0)),0))</f>
        <v/>
      </c>
    </row>
    <row r="370">
      <c r="A370" s="4" t="n">
        <v>1590</v>
      </c>
      <c r="B370" s="4" t="inlineStr">
        <is>
          <t>Accumulated depreciation</t>
        </is>
      </c>
      <c r="C370" s="5" t="n">
        <v>46265</v>
      </c>
      <c r="D370" s="18" t="n">
        <v>0</v>
      </c>
      <c r="E370" s="18" t="n">
        <v>9500</v>
      </c>
      <c r="F370" s="9">
        <f>D370-E370</f>
        <v/>
      </c>
      <c r="G370">
        <f>IF(A370="","",IFERROR(INDEX(Map_Line,MATCH(A370,Map_Code,0)),"UNMAPPED"))</f>
        <v/>
      </c>
      <c r="H370">
        <f>IF(A370="","",IFERROR(INDEX(Map_Stmt,MATCH(A370,Map_Code,0)),"UNMAPPED"))</f>
        <v/>
      </c>
      <c r="I370" s="9">
        <f>IF(A370="",0,IFERROR(F370*INDEX(Map_Sign,MATCH(A370,Map_Code,0)),0))</f>
        <v/>
      </c>
    </row>
    <row r="371">
      <c r="A371" s="4" t="n">
        <v>2000</v>
      </c>
      <c r="B371" s="4" t="inlineStr">
        <is>
          <t>Accounts payable - trade</t>
        </is>
      </c>
      <c r="C371" s="5" t="n">
        <v>46265</v>
      </c>
      <c r="D371" s="18" t="n">
        <v>0</v>
      </c>
      <c r="E371" s="18" t="n">
        <v>8000</v>
      </c>
      <c r="F371" s="9">
        <f>D371-E371</f>
        <v/>
      </c>
      <c r="G371">
        <f>IF(A371="","",IFERROR(INDEX(Map_Line,MATCH(A371,Map_Code,0)),"UNMAPPED"))</f>
        <v/>
      </c>
      <c r="H371">
        <f>IF(A371="","",IFERROR(INDEX(Map_Stmt,MATCH(A371,Map_Code,0)),"UNMAPPED"))</f>
        <v/>
      </c>
      <c r="I371" s="9">
        <f>IF(A371="",0,IFERROR(F371*INDEX(Map_Sign,MATCH(A371,Map_Code,0)),0))</f>
        <v/>
      </c>
    </row>
    <row r="372">
      <c r="A372" s="4" t="n">
        <v>2100</v>
      </c>
      <c r="B372" s="4" t="inlineStr">
        <is>
          <t>Accrued liabilities</t>
        </is>
      </c>
      <c r="C372" s="5" t="n">
        <v>46265</v>
      </c>
      <c r="D372" s="18" t="n">
        <v>0</v>
      </c>
      <c r="E372" s="18" t="n">
        <v>3000</v>
      </c>
      <c r="F372" s="9">
        <f>D372-E372</f>
        <v/>
      </c>
      <c r="G372">
        <f>IF(A372="","",IFERROR(INDEX(Map_Line,MATCH(A372,Map_Code,0)),"UNMAPPED"))</f>
        <v/>
      </c>
      <c r="H372">
        <f>IF(A372="","",IFERROR(INDEX(Map_Stmt,MATCH(A372,Map_Code,0)),"UNMAPPED"))</f>
        <v/>
      </c>
      <c r="I372" s="9">
        <f>IF(A372="",0,IFERROR(F372*INDEX(Map_Sign,MATCH(A372,Map_Code,0)),0))</f>
        <v/>
      </c>
    </row>
    <row r="373">
      <c r="A373" s="4" t="n">
        <v>2200</v>
      </c>
      <c r="B373" s="4" t="inlineStr">
        <is>
          <t>Income taxes payable</t>
        </is>
      </c>
      <c r="C373" s="5" t="n">
        <v>46265</v>
      </c>
      <c r="D373" s="18" t="n">
        <v>0</v>
      </c>
      <c r="E373" s="18" t="n">
        <v>8753</v>
      </c>
      <c r="F373" s="9">
        <f>D373-E373</f>
        <v/>
      </c>
      <c r="G373">
        <f>IF(A373="","",IFERROR(INDEX(Map_Line,MATCH(A373,Map_Code,0)),"UNMAPPED"))</f>
        <v/>
      </c>
      <c r="H373">
        <f>IF(A373="","",IFERROR(INDEX(Map_Stmt,MATCH(A373,Map_Code,0)),"UNMAPPED"))</f>
        <v/>
      </c>
      <c r="I373" s="9">
        <f>IF(A373="",0,IFERROR(F373*INDEX(Map_Sign,MATCH(A373,Map_Code,0)),0))</f>
        <v/>
      </c>
    </row>
    <row r="374">
      <c r="A374" s="4" t="n">
        <v>2500</v>
      </c>
      <c r="B374" s="4" t="inlineStr">
        <is>
          <t>Term loan</t>
        </is>
      </c>
      <c r="C374" s="5" t="n">
        <v>46265</v>
      </c>
      <c r="D374" s="18" t="n">
        <v>10000</v>
      </c>
      <c r="E374" s="18" t="n">
        <v>0</v>
      </c>
      <c r="F374" s="9">
        <f>D374-E374</f>
        <v/>
      </c>
      <c r="G374">
        <f>IF(A374="","",IFERROR(INDEX(Map_Line,MATCH(A374,Map_Code,0)),"UNMAPPED"))</f>
        <v/>
      </c>
      <c r="H374">
        <f>IF(A374="","",IFERROR(INDEX(Map_Stmt,MATCH(A374,Map_Code,0)),"UNMAPPED"))</f>
        <v/>
      </c>
      <c r="I374" s="9">
        <f>IF(A374="",0,IFERROR(F374*INDEX(Map_Sign,MATCH(A374,Map_Code,0)),0))</f>
        <v/>
      </c>
    </row>
    <row r="375">
      <c r="A375" s="4" t="n">
        <v>4000</v>
      </c>
      <c r="B375" s="4" t="inlineStr">
        <is>
          <t>Product sales</t>
        </is>
      </c>
      <c r="C375" s="5" t="n">
        <v>46265</v>
      </c>
      <c r="D375" s="18" t="n">
        <v>0</v>
      </c>
      <c r="E375" s="18" t="n">
        <v>653800</v>
      </c>
      <c r="F375" s="9">
        <f>D375-E375</f>
        <v/>
      </c>
      <c r="G375">
        <f>IF(A375="","",IFERROR(INDEX(Map_Line,MATCH(A375,Map_Code,0)),"UNMAPPED"))</f>
        <v/>
      </c>
      <c r="H375">
        <f>IF(A375="","",IFERROR(INDEX(Map_Stmt,MATCH(A375,Map_Code,0)),"UNMAPPED"))</f>
        <v/>
      </c>
      <c r="I375" s="9">
        <f>IF(A375="",0,IFERROR(F375*INDEX(Map_Sign,MATCH(A375,Map_Code,0)),0))</f>
        <v/>
      </c>
    </row>
    <row r="376">
      <c r="A376" s="4" t="n">
        <v>4100</v>
      </c>
      <c r="B376" s="4" t="inlineStr">
        <is>
          <t>Sales returns and allowances</t>
        </is>
      </c>
      <c r="C376" s="5" t="n">
        <v>46265</v>
      </c>
      <c r="D376" s="18" t="n">
        <v>12800</v>
      </c>
      <c r="E376" s="18" t="n">
        <v>0</v>
      </c>
      <c r="F376" s="9">
        <f>D376-E376</f>
        <v/>
      </c>
      <c r="G376">
        <f>IF(A376="","",IFERROR(INDEX(Map_Line,MATCH(A376,Map_Code,0)),"UNMAPPED"))</f>
        <v/>
      </c>
      <c r="H376">
        <f>IF(A376="","",IFERROR(INDEX(Map_Stmt,MATCH(A376,Map_Code,0)),"UNMAPPED"))</f>
        <v/>
      </c>
      <c r="I376" s="9">
        <f>IF(A376="",0,IFERROR(F376*INDEX(Map_Sign,MATCH(A376,Map_Code,0)),0))</f>
        <v/>
      </c>
    </row>
    <row r="377">
      <c r="A377" s="4" t="n">
        <v>5000</v>
      </c>
      <c r="B377" s="4" t="inlineStr">
        <is>
          <t>Cost of goods sold</t>
        </is>
      </c>
      <c r="C377" s="5" t="n">
        <v>46265</v>
      </c>
      <c r="D377" s="18" t="n">
        <v>398700</v>
      </c>
      <c r="E377" s="18" t="n">
        <v>0</v>
      </c>
      <c r="F377" s="9">
        <f>D377-E377</f>
        <v/>
      </c>
      <c r="G377">
        <f>IF(A377="","",IFERROR(INDEX(Map_Line,MATCH(A377,Map_Code,0)),"UNMAPPED"))</f>
        <v/>
      </c>
      <c r="H377">
        <f>IF(A377="","",IFERROR(INDEX(Map_Stmt,MATCH(A377,Map_Code,0)),"UNMAPPED"))</f>
        <v/>
      </c>
      <c r="I377" s="9">
        <f>IF(A377="",0,IFERROR(F377*INDEX(Map_Sign,MATCH(A377,Map_Code,0)),0))</f>
        <v/>
      </c>
    </row>
    <row r="378">
      <c r="A378" s="4" t="n">
        <v>6000</v>
      </c>
      <c r="B378" s="4" t="inlineStr">
        <is>
          <t>Salaries and wages</t>
        </is>
      </c>
      <c r="C378" s="5" t="n">
        <v>46265</v>
      </c>
      <c r="D378" s="18" t="n">
        <v>105600</v>
      </c>
      <c r="E378" s="18" t="n">
        <v>0</v>
      </c>
      <c r="F378" s="9">
        <f>D378-E378</f>
        <v/>
      </c>
      <c r="G378">
        <f>IF(A378="","",IFERROR(INDEX(Map_Line,MATCH(A378,Map_Code,0)),"UNMAPPED"))</f>
        <v/>
      </c>
      <c r="H378">
        <f>IF(A378="","",IFERROR(INDEX(Map_Stmt,MATCH(A378,Map_Code,0)),"UNMAPPED"))</f>
        <v/>
      </c>
      <c r="I378" s="9">
        <f>IF(A378="",0,IFERROR(F378*INDEX(Map_Sign,MATCH(A378,Map_Code,0)),0))</f>
        <v/>
      </c>
    </row>
    <row r="379">
      <c r="A379" s="4" t="n">
        <v>6050</v>
      </c>
      <c r="B379" s="4" t="inlineStr">
        <is>
          <t>Payroll taxes and benefits</t>
        </is>
      </c>
      <c r="C379" s="5" t="n">
        <v>46265</v>
      </c>
      <c r="D379" s="18" t="n">
        <v>26400</v>
      </c>
      <c r="E379" s="18" t="n">
        <v>0</v>
      </c>
      <c r="F379" s="9">
        <f>D379-E379</f>
        <v/>
      </c>
      <c r="G379">
        <f>IF(A379="","",IFERROR(INDEX(Map_Line,MATCH(A379,Map_Code,0)),"UNMAPPED"))</f>
        <v/>
      </c>
      <c r="H379">
        <f>IF(A379="","",IFERROR(INDEX(Map_Stmt,MATCH(A379,Map_Code,0)),"UNMAPPED"))</f>
        <v/>
      </c>
      <c r="I379" s="9">
        <f>IF(A379="",0,IFERROR(F379*INDEX(Map_Sign,MATCH(A379,Map_Code,0)),0))</f>
        <v/>
      </c>
    </row>
    <row r="380">
      <c r="A380" s="4" t="n">
        <v>6200</v>
      </c>
      <c r="B380" s="4" t="inlineStr">
        <is>
          <t>Rent and occupancy</t>
        </is>
      </c>
      <c r="C380" s="5" t="n">
        <v>46265</v>
      </c>
      <c r="D380" s="18" t="n">
        <v>22400</v>
      </c>
      <c r="E380" s="18" t="n">
        <v>0</v>
      </c>
      <c r="F380" s="9">
        <f>D380-E380</f>
        <v/>
      </c>
      <c r="G380">
        <f>IF(A380="","",IFERROR(INDEX(Map_Line,MATCH(A380,Map_Code,0)),"UNMAPPED"))</f>
        <v/>
      </c>
      <c r="H380">
        <f>IF(A380="","",IFERROR(INDEX(Map_Stmt,MATCH(A380,Map_Code,0)),"UNMAPPED"))</f>
        <v/>
      </c>
      <c r="I380" s="9">
        <f>IF(A380="",0,IFERROR(F380*INDEX(Map_Sign,MATCH(A380,Map_Code,0)),0))</f>
        <v/>
      </c>
    </row>
    <row r="381">
      <c r="A381" s="4" t="n">
        <v>6500</v>
      </c>
      <c r="B381" s="4" t="inlineStr">
        <is>
          <t>Other selling, general and administrative</t>
        </is>
      </c>
      <c r="C381" s="5" t="n">
        <v>46265</v>
      </c>
      <c r="D381" s="18" t="n">
        <v>41000</v>
      </c>
      <c r="E381" s="18" t="n">
        <v>0</v>
      </c>
      <c r="F381" s="9">
        <f>D381-E381</f>
        <v/>
      </c>
      <c r="G381">
        <f>IF(A381="","",IFERROR(INDEX(Map_Line,MATCH(A381,Map_Code,0)),"UNMAPPED"))</f>
        <v/>
      </c>
      <c r="H381">
        <f>IF(A381="","",IFERROR(INDEX(Map_Stmt,MATCH(A381,Map_Code,0)),"UNMAPPED"))</f>
        <v/>
      </c>
      <c r="I381" s="9">
        <f>IF(A381="",0,IFERROR(F381*INDEX(Map_Sign,MATCH(A381,Map_Code,0)),0))</f>
        <v/>
      </c>
    </row>
    <row r="382">
      <c r="A382" s="4" t="n">
        <v>6800</v>
      </c>
      <c r="B382" s="4" t="inlineStr">
        <is>
          <t>Depreciation</t>
        </is>
      </c>
      <c r="C382" s="5" t="n">
        <v>46265</v>
      </c>
      <c r="D382" s="18" t="n">
        <v>9500</v>
      </c>
      <c r="E382" s="18" t="n">
        <v>0</v>
      </c>
      <c r="F382" s="9">
        <f>D382-E382</f>
        <v/>
      </c>
      <c r="G382">
        <f>IF(A382="","",IFERROR(INDEX(Map_Line,MATCH(A382,Map_Code,0)),"UNMAPPED"))</f>
        <v/>
      </c>
      <c r="H382">
        <f>IF(A382="","",IFERROR(INDEX(Map_Stmt,MATCH(A382,Map_Code,0)),"UNMAPPED"))</f>
        <v/>
      </c>
      <c r="I382" s="9">
        <f>IF(A382="",0,IFERROR(F382*INDEX(Map_Sign,MATCH(A382,Map_Code,0)),0))</f>
        <v/>
      </c>
    </row>
    <row r="383">
      <c r="A383" s="4" t="n">
        <v>7000</v>
      </c>
      <c r="B383" s="4" t="inlineStr">
        <is>
          <t>Interest expense</t>
        </is>
      </c>
      <c r="C383" s="5" t="n">
        <v>46265</v>
      </c>
      <c r="D383" s="18" t="n">
        <v>2390</v>
      </c>
      <c r="E383" s="18" t="n">
        <v>0</v>
      </c>
      <c r="F383" s="9">
        <f>D383-E383</f>
        <v/>
      </c>
      <c r="G383">
        <f>IF(A383="","",IFERROR(INDEX(Map_Line,MATCH(A383,Map_Code,0)),"UNMAPPED"))</f>
        <v/>
      </c>
      <c r="H383">
        <f>IF(A383="","",IFERROR(INDEX(Map_Stmt,MATCH(A383,Map_Code,0)),"UNMAPPED"))</f>
        <v/>
      </c>
      <c r="I383" s="9">
        <f>IF(A383="",0,IFERROR(F383*INDEX(Map_Sign,MATCH(A383,Map_Code,0)),0))</f>
        <v/>
      </c>
    </row>
    <row r="384">
      <c r="A384" s="4" t="n">
        <v>8000</v>
      </c>
      <c r="B384" s="4" t="inlineStr">
        <is>
          <t>Income tax expense</t>
        </is>
      </c>
      <c r="C384" s="5" t="n">
        <v>46265</v>
      </c>
      <c r="D384" s="18" t="n">
        <v>8753</v>
      </c>
      <c r="E384" s="18" t="n">
        <v>0</v>
      </c>
      <c r="F384" s="9">
        <f>D384-E384</f>
        <v/>
      </c>
      <c r="G384">
        <f>IF(A384="","",IFERROR(INDEX(Map_Line,MATCH(A384,Map_Code,0)),"UNMAPPED"))</f>
        <v/>
      </c>
      <c r="H384">
        <f>IF(A384="","",IFERROR(INDEX(Map_Stmt,MATCH(A384,Map_Code,0)),"UNMAPPED"))</f>
        <v/>
      </c>
      <c r="I384" s="9">
        <f>IF(A384="",0,IFERROR(F384*INDEX(Map_Sign,MATCH(A384,Map_Code,0)),0))</f>
        <v/>
      </c>
    </row>
    <row r="385">
      <c r="A385" s="4" t="n">
        <v>1000</v>
      </c>
      <c r="B385" s="4" t="inlineStr">
        <is>
          <t>Cash - operating account</t>
        </is>
      </c>
      <c r="C385" s="5" t="n">
        <v>46295</v>
      </c>
      <c r="D385" s="18" t="n">
        <v>8156</v>
      </c>
      <c r="E385" s="18" t="n">
        <v>0</v>
      </c>
      <c r="F385" s="9">
        <f>D385-E385</f>
        <v/>
      </c>
      <c r="G385">
        <f>IF(A385="","",IFERROR(INDEX(Map_Line,MATCH(A385,Map_Code,0)),"UNMAPPED"))</f>
        <v/>
      </c>
      <c r="H385">
        <f>IF(A385="","",IFERROR(INDEX(Map_Stmt,MATCH(A385,Map_Code,0)),"UNMAPPED"))</f>
        <v/>
      </c>
      <c r="I385" s="9">
        <f>IF(A385="",0,IFERROR(F385*INDEX(Map_Sign,MATCH(A385,Map_Code,0)),0))</f>
        <v/>
      </c>
    </row>
    <row r="386">
      <c r="A386" s="4" t="n">
        <v>1100</v>
      </c>
      <c r="B386" s="4" t="inlineStr">
        <is>
          <t>Accounts receivable - trade</t>
        </is>
      </c>
      <c r="C386" s="5" t="n">
        <v>46295</v>
      </c>
      <c r="D386" s="18" t="n">
        <v>0</v>
      </c>
      <c r="E386" s="18" t="n">
        <v>9000</v>
      </c>
      <c r="F386" s="9">
        <f>D386-E386</f>
        <v/>
      </c>
      <c r="G386">
        <f>IF(A386="","",IFERROR(INDEX(Map_Line,MATCH(A386,Map_Code,0)),"UNMAPPED"))</f>
        <v/>
      </c>
      <c r="H386">
        <f>IF(A386="","",IFERROR(INDEX(Map_Stmt,MATCH(A386,Map_Code,0)),"UNMAPPED"))</f>
        <v/>
      </c>
      <c r="I386" s="9">
        <f>IF(A386="",0,IFERROR(F386*INDEX(Map_Sign,MATCH(A386,Map_Code,0)),0))</f>
        <v/>
      </c>
    </row>
    <row r="387">
      <c r="A387" s="4" t="n">
        <v>1200</v>
      </c>
      <c r="B387" s="4" t="inlineStr">
        <is>
          <t>Inventory</t>
        </is>
      </c>
      <c r="C387" s="5" t="n">
        <v>46295</v>
      </c>
      <c r="D387" s="18" t="n">
        <v>0</v>
      </c>
      <c r="E387" s="18" t="n">
        <v>3000</v>
      </c>
      <c r="F387" s="9">
        <f>D387-E387</f>
        <v/>
      </c>
      <c r="G387">
        <f>IF(A387="","",IFERROR(INDEX(Map_Line,MATCH(A387,Map_Code,0)),"UNMAPPED"))</f>
        <v/>
      </c>
      <c r="H387">
        <f>IF(A387="","",IFERROR(INDEX(Map_Stmt,MATCH(A387,Map_Code,0)),"UNMAPPED"))</f>
        <v/>
      </c>
      <c r="I387" s="9">
        <f>IF(A387="",0,IFERROR(F387*INDEX(Map_Sign,MATCH(A387,Map_Code,0)),0))</f>
        <v/>
      </c>
    </row>
    <row r="388">
      <c r="A388" s="4" t="n">
        <v>1500</v>
      </c>
      <c r="B388" s="4" t="inlineStr">
        <is>
          <t>Property and equipment, at cost</t>
        </is>
      </c>
      <c r="C388" s="5" t="n">
        <v>46295</v>
      </c>
      <c r="D388" s="18" t="n">
        <v>7000</v>
      </c>
      <c r="E388" s="18" t="n">
        <v>0</v>
      </c>
      <c r="F388" s="9">
        <f>D388-E388</f>
        <v/>
      </c>
      <c r="G388">
        <f>IF(A388="","",IFERROR(INDEX(Map_Line,MATCH(A388,Map_Code,0)),"UNMAPPED"))</f>
        <v/>
      </c>
      <c r="H388">
        <f>IF(A388="","",IFERROR(INDEX(Map_Stmt,MATCH(A388,Map_Code,0)),"UNMAPPED"))</f>
        <v/>
      </c>
      <c r="I388" s="9">
        <f>IF(A388="",0,IFERROR(F388*INDEX(Map_Sign,MATCH(A388,Map_Code,0)),0))</f>
        <v/>
      </c>
    </row>
    <row r="389">
      <c r="A389" s="4" t="n">
        <v>1590</v>
      </c>
      <c r="B389" s="4" t="inlineStr">
        <is>
          <t>Accumulated depreciation</t>
        </is>
      </c>
      <c r="C389" s="5" t="n">
        <v>46295</v>
      </c>
      <c r="D389" s="18" t="n">
        <v>0</v>
      </c>
      <c r="E389" s="18" t="n">
        <v>9500</v>
      </c>
      <c r="F389" s="9">
        <f>D389-E389</f>
        <v/>
      </c>
      <c r="G389">
        <f>IF(A389="","",IFERROR(INDEX(Map_Line,MATCH(A389,Map_Code,0)),"UNMAPPED"))</f>
        <v/>
      </c>
      <c r="H389">
        <f>IF(A389="","",IFERROR(INDEX(Map_Stmt,MATCH(A389,Map_Code,0)),"UNMAPPED"))</f>
        <v/>
      </c>
      <c r="I389" s="9">
        <f>IF(A389="",0,IFERROR(F389*INDEX(Map_Sign,MATCH(A389,Map_Code,0)),0))</f>
        <v/>
      </c>
    </row>
    <row r="390">
      <c r="A390" s="4" t="n">
        <v>2000</v>
      </c>
      <c r="B390" s="4" t="inlineStr">
        <is>
          <t>Accounts payable - trade</t>
        </is>
      </c>
      <c r="C390" s="5" t="n">
        <v>46295</v>
      </c>
      <c r="D390" s="18" t="n">
        <v>4500</v>
      </c>
      <c r="E390" s="18" t="n">
        <v>0</v>
      </c>
      <c r="F390" s="9">
        <f>D390-E390</f>
        <v/>
      </c>
      <c r="G390">
        <f>IF(A390="","",IFERROR(INDEX(Map_Line,MATCH(A390,Map_Code,0)),"UNMAPPED"))</f>
        <v/>
      </c>
      <c r="H390">
        <f>IF(A390="","",IFERROR(INDEX(Map_Stmt,MATCH(A390,Map_Code,0)),"UNMAPPED"))</f>
        <v/>
      </c>
      <c r="I390" s="9">
        <f>IF(A390="",0,IFERROR(F390*INDEX(Map_Sign,MATCH(A390,Map_Code,0)),0))</f>
        <v/>
      </c>
    </row>
    <row r="391">
      <c r="A391" s="4" t="n">
        <v>2100</v>
      </c>
      <c r="B391" s="4" t="inlineStr">
        <is>
          <t>Accrued liabilities</t>
        </is>
      </c>
      <c r="C391" s="5" t="n">
        <v>46295</v>
      </c>
      <c r="D391" s="18" t="n">
        <v>500</v>
      </c>
      <c r="E391" s="18" t="n">
        <v>0</v>
      </c>
      <c r="F391" s="9">
        <f>D391-E391</f>
        <v/>
      </c>
      <c r="G391">
        <f>IF(A391="","",IFERROR(INDEX(Map_Line,MATCH(A391,Map_Code,0)),"UNMAPPED"))</f>
        <v/>
      </c>
      <c r="H391">
        <f>IF(A391="","",IFERROR(INDEX(Map_Stmt,MATCH(A391,Map_Code,0)),"UNMAPPED"))</f>
        <v/>
      </c>
      <c r="I391" s="9">
        <f>IF(A391="",0,IFERROR(F391*INDEX(Map_Sign,MATCH(A391,Map_Code,0)),0))</f>
        <v/>
      </c>
    </row>
    <row r="392">
      <c r="A392" s="4" t="n">
        <v>2200</v>
      </c>
      <c r="B392" s="4" t="inlineStr">
        <is>
          <t>Income taxes payable</t>
        </is>
      </c>
      <c r="C392" s="5" t="n">
        <v>46295</v>
      </c>
      <c r="D392" s="18" t="n">
        <v>15471</v>
      </c>
      <c r="E392" s="18" t="n">
        <v>0</v>
      </c>
      <c r="F392" s="9">
        <f>D392-E392</f>
        <v/>
      </c>
      <c r="G392">
        <f>IF(A392="","",IFERROR(INDEX(Map_Line,MATCH(A392,Map_Code,0)),"UNMAPPED"))</f>
        <v/>
      </c>
      <c r="H392">
        <f>IF(A392="","",IFERROR(INDEX(Map_Stmt,MATCH(A392,Map_Code,0)),"UNMAPPED"))</f>
        <v/>
      </c>
      <c r="I392" s="9">
        <f>IF(A392="",0,IFERROR(F392*INDEX(Map_Sign,MATCH(A392,Map_Code,0)),0))</f>
        <v/>
      </c>
    </row>
    <row r="393">
      <c r="A393" s="4" t="n">
        <v>2500</v>
      </c>
      <c r="B393" s="4" t="inlineStr">
        <is>
          <t>Term loan</t>
        </is>
      </c>
      <c r="C393" s="5" t="n">
        <v>46295</v>
      </c>
      <c r="D393" s="18" t="n">
        <v>10000</v>
      </c>
      <c r="E393" s="18" t="n">
        <v>0</v>
      </c>
      <c r="F393" s="9">
        <f>D393-E393</f>
        <v/>
      </c>
      <c r="G393">
        <f>IF(A393="","",IFERROR(INDEX(Map_Line,MATCH(A393,Map_Code,0)),"UNMAPPED"))</f>
        <v/>
      </c>
      <c r="H393">
        <f>IF(A393="","",IFERROR(INDEX(Map_Stmt,MATCH(A393,Map_Code,0)),"UNMAPPED"))</f>
        <v/>
      </c>
      <c r="I393" s="9">
        <f>IF(A393="",0,IFERROR(F393*INDEX(Map_Sign,MATCH(A393,Map_Code,0)),0))</f>
        <v/>
      </c>
    </row>
    <row r="394">
      <c r="A394" s="4" t="n">
        <v>4000</v>
      </c>
      <c r="B394" s="4" t="inlineStr">
        <is>
          <t>Product sales</t>
        </is>
      </c>
      <c r="C394" s="5" t="n">
        <v>46295</v>
      </c>
      <c r="D394" s="18" t="n">
        <v>0</v>
      </c>
      <c r="E394" s="18" t="n">
        <v>665000</v>
      </c>
      <c r="F394" s="9">
        <f>D394-E394</f>
        <v/>
      </c>
      <c r="G394">
        <f>IF(A394="","",IFERROR(INDEX(Map_Line,MATCH(A394,Map_Code,0)),"UNMAPPED"))</f>
        <v/>
      </c>
      <c r="H394">
        <f>IF(A394="","",IFERROR(INDEX(Map_Stmt,MATCH(A394,Map_Code,0)),"UNMAPPED"))</f>
        <v/>
      </c>
      <c r="I394" s="9">
        <f>IF(A394="",0,IFERROR(F394*INDEX(Map_Sign,MATCH(A394,Map_Code,0)),0))</f>
        <v/>
      </c>
    </row>
    <row r="395">
      <c r="A395" s="4" t="n">
        <v>4100</v>
      </c>
      <c r="B395" s="4" t="inlineStr">
        <is>
          <t>Sales returns and allowances</t>
        </is>
      </c>
      <c r="C395" s="5" t="n">
        <v>46295</v>
      </c>
      <c r="D395" s="18" t="n">
        <v>13000</v>
      </c>
      <c r="E395" s="18" t="n">
        <v>0</v>
      </c>
      <c r="F395" s="9">
        <f>D395-E395</f>
        <v/>
      </c>
      <c r="G395">
        <f>IF(A395="","",IFERROR(INDEX(Map_Line,MATCH(A395,Map_Code,0)),"UNMAPPED"))</f>
        <v/>
      </c>
      <c r="H395">
        <f>IF(A395="","",IFERROR(INDEX(Map_Stmt,MATCH(A395,Map_Code,0)),"UNMAPPED"))</f>
        <v/>
      </c>
      <c r="I395" s="9">
        <f>IF(A395="",0,IFERROR(F395*INDEX(Map_Sign,MATCH(A395,Map_Code,0)),0))</f>
        <v/>
      </c>
    </row>
    <row r="396">
      <c r="A396" s="4" t="n">
        <v>5000</v>
      </c>
      <c r="B396" s="4" t="inlineStr">
        <is>
          <t>Cost of goods sold</t>
        </is>
      </c>
      <c r="C396" s="5" t="n">
        <v>46295</v>
      </c>
      <c r="D396" s="18" t="n">
        <v>405500</v>
      </c>
      <c r="E396" s="18" t="n">
        <v>0</v>
      </c>
      <c r="F396" s="9">
        <f>D396-E396</f>
        <v/>
      </c>
      <c r="G396">
        <f>IF(A396="","",IFERROR(INDEX(Map_Line,MATCH(A396,Map_Code,0)),"UNMAPPED"))</f>
        <v/>
      </c>
      <c r="H396">
        <f>IF(A396="","",IFERROR(INDEX(Map_Stmt,MATCH(A396,Map_Code,0)),"UNMAPPED"))</f>
        <v/>
      </c>
      <c r="I396" s="9">
        <f>IF(A396="",0,IFERROR(F396*INDEX(Map_Sign,MATCH(A396,Map_Code,0)),0))</f>
        <v/>
      </c>
    </row>
    <row r="397">
      <c r="A397" s="4" t="n">
        <v>6000</v>
      </c>
      <c r="B397" s="4" t="inlineStr">
        <is>
          <t>Salaries and wages</t>
        </is>
      </c>
      <c r="C397" s="5" t="n">
        <v>46295</v>
      </c>
      <c r="D397" s="18" t="n">
        <v>111600</v>
      </c>
      <c r="E397" s="18" t="n">
        <v>0</v>
      </c>
      <c r="F397" s="9">
        <f>D397-E397</f>
        <v/>
      </c>
      <c r="G397">
        <f>IF(A397="","",IFERROR(INDEX(Map_Line,MATCH(A397,Map_Code,0)),"UNMAPPED"))</f>
        <v/>
      </c>
      <c r="H397">
        <f>IF(A397="","",IFERROR(INDEX(Map_Stmt,MATCH(A397,Map_Code,0)),"UNMAPPED"))</f>
        <v/>
      </c>
      <c r="I397" s="9">
        <f>IF(A397="",0,IFERROR(F397*INDEX(Map_Sign,MATCH(A397,Map_Code,0)),0))</f>
        <v/>
      </c>
    </row>
    <row r="398">
      <c r="A398" s="4" t="n">
        <v>6050</v>
      </c>
      <c r="B398" s="4" t="inlineStr">
        <is>
          <t>Payroll taxes and benefits</t>
        </is>
      </c>
      <c r="C398" s="5" t="n">
        <v>46295</v>
      </c>
      <c r="D398" s="18" t="n">
        <v>27900</v>
      </c>
      <c r="E398" s="18" t="n">
        <v>0</v>
      </c>
      <c r="F398" s="9">
        <f>D398-E398</f>
        <v/>
      </c>
      <c r="G398">
        <f>IF(A398="","",IFERROR(INDEX(Map_Line,MATCH(A398,Map_Code,0)),"UNMAPPED"))</f>
        <v/>
      </c>
      <c r="H398">
        <f>IF(A398="","",IFERROR(INDEX(Map_Stmt,MATCH(A398,Map_Code,0)),"UNMAPPED"))</f>
        <v/>
      </c>
      <c r="I398" s="9">
        <f>IF(A398="",0,IFERROR(F398*INDEX(Map_Sign,MATCH(A398,Map_Code,0)),0))</f>
        <v/>
      </c>
    </row>
    <row r="399">
      <c r="A399" s="4" t="n">
        <v>6200</v>
      </c>
      <c r="B399" s="4" t="inlineStr">
        <is>
          <t>Rent and occupancy</t>
        </is>
      </c>
      <c r="C399" s="5" t="n">
        <v>46295</v>
      </c>
      <c r="D399" s="18" t="n">
        <v>22400</v>
      </c>
      <c r="E399" s="18" t="n">
        <v>0</v>
      </c>
      <c r="F399" s="9">
        <f>D399-E399</f>
        <v/>
      </c>
      <c r="G399">
        <f>IF(A399="","",IFERROR(INDEX(Map_Line,MATCH(A399,Map_Code,0)),"UNMAPPED"))</f>
        <v/>
      </c>
      <c r="H399">
        <f>IF(A399="","",IFERROR(INDEX(Map_Stmt,MATCH(A399,Map_Code,0)),"UNMAPPED"))</f>
        <v/>
      </c>
      <c r="I399" s="9">
        <f>IF(A399="",0,IFERROR(F399*INDEX(Map_Sign,MATCH(A399,Map_Code,0)),0))</f>
        <v/>
      </c>
    </row>
    <row r="400">
      <c r="A400" s="4" t="n">
        <v>6500</v>
      </c>
      <c r="B400" s="4" t="inlineStr">
        <is>
          <t>Other selling, general and administrative</t>
        </is>
      </c>
      <c r="C400" s="5" t="n">
        <v>46295</v>
      </c>
      <c r="D400" s="18" t="n">
        <v>40600</v>
      </c>
      <c r="E400" s="18" t="n">
        <v>0</v>
      </c>
      <c r="F400" s="9">
        <f>D400-E400</f>
        <v/>
      </c>
      <c r="G400">
        <f>IF(A400="","",IFERROR(INDEX(Map_Line,MATCH(A400,Map_Code,0)),"UNMAPPED"))</f>
        <v/>
      </c>
      <c r="H400">
        <f>IF(A400="","",IFERROR(INDEX(Map_Stmt,MATCH(A400,Map_Code,0)),"UNMAPPED"))</f>
        <v/>
      </c>
      <c r="I400" s="9">
        <f>IF(A400="",0,IFERROR(F400*INDEX(Map_Sign,MATCH(A400,Map_Code,0)),0))</f>
        <v/>
      </c>
    </row>
    <row r="401">
      <c r="A401" s="4" t="n">
        <v>6800</v>
      </c>
      <c r="B401" s="4" t="inlineStr">
        <is>
          <t>Depreciation</t>
        </is>
      </c>
      <c r="C401" s="5" t="n">
        <v>46295</v>
      </c>
      <c r="D401" s="18" t="n">
        <v>9500</v>
      </c>
      <c r="E401" s="18" t="n">
        <v>0</v>
      </c>
      <c r="F401" s="9">
        <f>D401-E401</f>
        <v/>
      </c>
      <c r="G401">
        <f>IF(A401="","",IFERROR(INDEX(Map_Line,MATCH(A401,Map_Code,0)),"UNMAPPED"))</f>
        <v/>
      </c>
      <c r="H401">
        <f>IF(A401="","",IFERROR(INDEX(Map_Stmt,MATCH(A401,Map_Code,0)),"UNMAPPED"))</f>
        <v/>
      </c>
      <c r="I401" s="9">
        <f>IF(A401="",0,IFERROR(F401*INDEX(Map_Sign,MATCH(A401,Map_Code,0)),0))</f>
        <v/>
      </c>
    </row>
    <row r="402">
      <c r="A402" s="4" t="n">
        <v>7000</v>
      </c>
      <c r="B402" s="4" t="inlineStr">
        <is>
          <t>Interest expense</t>
        </is>
      </c>
      <c r="C402" s="5" t="n">
        <v>46295</v>
      </c>
      <c r="D402" s="18" t="n">
        <v>2330</v>
      </c>
      <c r="E402" s="18" t="n">
        <v>0</v>
      </c>
      <c r="F402" s="9">
        <f>D402-E402</f>
        <v/>
      </c>
      <c r="G402">
        <f>IF(A402="","",IFERROR(INDEX(Map_Line,MATCH(A402,Map_Code,0)),"UNMAPPED"))</f>
        <v/>
      </c>
      <c r="H402">
        <f>IF(A402="","",IFERROR(INDEX(Map_Stmt,MATCH(A402,Map_Code,0)),"UNMAPPED"))</f>
        <v/>
      </c>
      <c r="I402" s="9">
        <f>IF(A402="",0,IFERROR(F402*INDEX(Map_Sign,MATCH(A402,Map_Code,0)),0))</f>
        <v/>
      </c>
    </row>
    <row r="403">
      <c r="A403" s="4" t="n">
        <v>8000</v>
      </c>
      <c r="B403" s="4" t="inlineStr">
        <is>
          <t>Income tax expense</t>
        </is>
      </c>
      <c r="C403" s="5" t="n">
        <v>46295</v>
      </c>
      <c r="D403" s="18" t="n">
        <v>8043</v>
      </c>
      <c r="E403" s="18" t="n">
        <v>0</v>
      </c>
      <c r="F403" s="9">
        <f>D403-E403</f>
        <v/>
      </c>
      <c r="G403">
        <f>IF(A403="","",IFERROR(INDEX(Map_Line,MATCH(A403,Map_Code,0)),"UNMAPPED"))</f>
        <v/>
      </c>
      <c r="H403">
        <f>IF(A403="","",IFERROR(INDEX(Map_Stmt,MATCH(A403,Map_Code,0)),"UNMAPPED"))</f>
        <v/>
      </c>
      <c r="I403" s="9">
        <f>IF(A403="",0,IFERROR(F403*INDEX(Map_Sign,MATCH(A403,Map_Code,0)),0))</f>
        <v/>
      </c>
    </row>
    <row r="404">
      <c r="A404" s="4" t="n">
        <v>1000</v>
      </c>
      <c r="B404" s="4" t="inlineStr">
        <is>
          <t>Cash - operating account</t>
        </is>
      </c>
      <c r="C404" s="5" t="n">
        <v>46326</v>
      </c>
      <c r="D404" s="18" t="n">
        <v>0</v>
      </c>
      <c r="E404" s="18" t="n">
        <v>11880</v>
      </c>
      <c r="F404" s="9">
        <f>D404-E404</f>
        <v/>
      </c>
      <c r="G404">
        <f>IF(A404="","",IFERROR(INDEX(Map_Line,MATCH(A404,Map_Code,0)),"UNMAPPED"))</f>
        <v/>
      </c>
      <c r="H404">
        <f>IF(A404="","",IFERROR(INDEX(Map_Stmt,MATCH(A404,Map_Code,0)),"UNMAPPED"))</f>
        <v/>
      </c>
      <c r="I404" s="9">
        <f>IF(A404="",0,IFERROR(F404*INDEX(Map_Sign,MATCH(A404,Map_Code,0)),0))</f>
        <v/>
      </c>
    </row>
    <row r="405">
      <c r="A405" s="4" t="n">
        <v>1100</v>
      </c>
      <c r="B405" s="4" t="inlineStr">
        <is>
          <t>Accounts receivable - trade</t>
        </is>
      </c>
      <c r="C405" s="5" t="n">
        <v>46326</v>
      </c>
      <c r="D405" s="18" t="n">
        <v>31000</v>
      </c>
      <c r="E405" s="18" t="n">
        <v>0</v>
      </c>
      <c r="F405" s="9">
        <f>D405-E405</f>
        <v/>
      </c>
      <c r="G405">
        <f>IF(A405="","",IFERROR(INDEX(Map_Line,MATCH(A405,Map_Code,0)),"UNMAPPED"))</f>
        <v/>
      </c>
      <c r="H405">
        <f>IF(A405="","",IFERROR(INDEX(Map_Stmt,MATCH(A405,Map_Code,0)),"UNMAPPED"))</f>
        <v/>
      </c>
      <c r="I405" s="9">
        <f>IF(A405="",0,IFERROR(F405*INDEX(Map_Sign,MATCH(A405,Map_Code,0)),0))</f>
        <v/>
      </c>
    </row>
    <row r="406">
      <c r="A406" s="4" t="n">
        <v>1200</v>
      </c>
      <c r="B406" s="4" t="inlineStr">
        <is>
          <t>Inventory</t>
        </is>
      </c>
      <c r="C406" s="5" t="n">
        <v>46326</v>
      </c>
      <c r="D406" s="18" t="n">
        <v>13000</v>
      </c>
      <c r="E406" s="18" t="n">
        <v>0</v>
      </c>
      <c r="F406" s="9">
        <f>D406-E406</f>
        <v/>
      </c>
      <c r="G406">
        <f>IF(A406="","",IFERROR(INDEX(Map_Line,MATCH(A406,Map_Code,0)),"UNMAPPED"))</f>
        <v/>
      </c>
      <c r="H406">
        <f>IF(A406="","",IFERROR(INDEX(Map_Stmt,MATCH(A406,Map_Code,0)),"UNMAPPED"))</f>
        <v/>
      </c>
      <c r="I406" s="9">
        <f>IF(A406="",0,IFERROR(F406*INDEX(Map_Sign,MATCH(A406,Map_Code,0)),0))</f>
        <v/>
      </c>
    </row>
    <row r="407">
      <c r="A407" s="4" t="n">
        <v>1500</v>
      </c>
      <c r="B407" s="4" t="inlineStr">
        <is>
          <t>Property and equipment, at cost</t>
        </is>
      </c>
      <c r="C407" s="5" t="n">
        <v>46326</v>
      </c>
      <c r="D407" s="18" t="n">
        <v>18000</v>
      </c>
      <c r="E407" s="18" t="n">
        <v>0</v>
      </c>
      <c r="F407" s="9">
        <f>D407-E407</f>
        <v/>
      </c>
      <c r="G407">
        <f>IF(A407="","",IFERROR(INDEX(Map_Line,MATCH(A407,Map_Code,0)),"UNMAPPED"))</f>
        <v/>
      </c>
      <c r="H407">
        <f>IF(A407="","",IFERROR(INDEX(Map_Stmt,MATCH(A407,Map_Code,0)),"UNMAPPED"))</f>
        <v/>
      </c>
      <c r="I407" s="9">
        <f>IF(A407="",0,IFERROR(F407*INDEX(Map_Sign,MATCH(A407,Map_Code,0)),0))</f>
        <v/>
      </c>
    </row>
    <row r="408">
      <c r="A408" s="4" t="n">
        <v>1590</v>
      </c>
      <c r="B408" s="4" t="inlineStr">
        <is>
          <t>Accumulated depreciation</t>
        </is>
      </c>
      <c r="C408" s="5" t="n">
        <v>46326</v>
      </c>
      <c r="D408" s="18" t="n">
        <v>0</v>
      </c>
      <c r="E408" s="18" t="n">
        <v>9500</v>
      </c>
      <c r="F408" s="9">
        <f>D408-E408</f>
        <v/>
      </c>
      <c r="G408">
        <f>IF(A408="","",IFERROR(INDEX(Map_Line,MATCH(A408,Map_Code,0)),"UNMAPPED"))</f>
        <v/>
      </c>
      <c r="H408">
        <f>IF(A408="","",IFERROR(INDEX(Map_Stmt,MATCH(A408,Map_Code,0)),"UNMAPPED"))</f>
        <v/>
      </c>
      <c r="I408" s="9">
        <f>IF(A408="",0,IFERROR(F408*INDEX(Map_Sign,MATCH(A408,Map_Code,0)),0))</f>
        <v/>
      </c>
    </row>
    <row r="409">
      <c r="A409" s="4" t="n">
        <v>2000</v>
      </c>
      <c r="B409" s="4" t="inlineStr">
        <is>
          <t>Accounts payable - trade</t>
        </is>
      </c>
      <c r="C409" s="5" t="n">
        <v>46326</v>
      </c>
      <c r="D409" s="18" t="n">
        <v>0</v>
      </c>
      <c r="E409" s="18" t="n">
        <v>8500</v>
      </c>
      <c r="F409" s="9">
        <f>D409-E409</f>
        <v/>
      </c>
      <c r="G409">
        <f>IF(A409="","",IFERROR(INDEX(Map_Line,MATCH(A409,Map_Code,0)),"UNMAPPED"))</f>
        <v/>
      </c>
      <c r="H409">
        <f>IF(A409="","",IFERROR(INDEX(Map_Stmt,MATCH(A409,Map_Code,0)),"UNMAPPED"))</f>
        <v/>
      </c>
      <c r="I409" s="9">
        <f>IF(A409="",0,IFERROR(F409*INDEX(Map_Sign,MATCH(A409,Map_Code,0)),0))</f>
        <v/>
      </c>
    </row>
    <row r="410">
      <c r="A410" s="4" t="n">
        <v>2100</v>
      </c>
      <c r="B410" s="4" t="inlineStr">
        <is>
          <t>Accrued liabilities</t>
        </is>
      </c>
      <c r="C410" s="5" t="n">
        <v>46326</v>
      </c>
      <c r="D410" s="18" t="n">
        <v>0</v>
      </c>
      <c r="E410" s="18" t="n">
        <v>5500</v>
      </c>
      <c r="F410" s="9">
        <f>D410-E410</f>
        <v/>
      </c>
      <c r="G410">
        <f>IF(A410="","",IFERROR(INDEX(Map_Line,MATCH(A410,Map_Code,0)),"UNMAPPED"))</f>
        <v/>
      </c>
      <c r="H410">
        <f>IF(A410="","",IFERROR(INDEX(Map_Stmt,MATCH(A410,Map_Code,0)),"UNMAPPED"))</f>
        <v/>
      </c>
      <c r="I410" s="9">
        <f>IF(A410="",0,IFERROR(F410*INDEX(Map_Sign,MATCH(A410,Map_Code,0)),0))</f>
        <v/>
      </c>
    </row>
    <row r="411">
      <c r="A411" s="4" t="n">
        <v>2200</v>
      </c>
      <c r="B411" s="4" t="inlineStr">
        <is>
          <t>Income taxes payable</t>
        </is>
      </c>
      <c r="C411" s="5" t="n">
        <v>46326</v>
      </c>
      <c r="D411" s="18" t="n">
        <v>0</v>
      </c>
      <c r="E411" s="18" t="n">
        <v>9155</v>
      </c>
      <c r="F411" s="9">
        <f>D411-E411</f>
        <v/>
      </c>
      <c r="G411">
        <f>IF(A411="","",IFERROR(INDEX(Map_Line,MATCH(A411,Map_Code,0)),"UNMAPPED"))</f>
        <v/>
      </c>
      <c r="H411">
        <f>IF(A411="","",IFERROR(INDEX(Map_Stmt,MATCH(A411,Map_Code,0)),"UNMAPPED"))</f>
        <v/>
      </c>
      <c r="I411" s="9">
        <f>IF(A411="",0,IFERROR(F411*INDEX(Map_Sign,MATCH(A411,Map_Code,0)),0))</f>
        <v/>
      </c>
    </row>
    <row r="412">
      <c r="A412" s="4" t="n">
        <v>2500</v>
      </c>
      <c r="B412" s="4" t="inlineStr">
        <is>
          <t>Term loan</t>
        </is>
      </c>
      <c r="C412" s="5" t="n">
        <v>46326</v>
      </c>
      <c r="D412" s="18" t="n">
        <v>10000</v>
      </c>
      <c r="E412" s="18" t="n">
        <v>0</v>
      </c>
      <c r="F412" s="9">
        <f>D412-E412</f>
        <v/>
      </c>
      <c r="G412">
        <f>IF(A412="","",IFERROR(INDEX(Map_Line,MATCH(A412,Map_Code,0)),"UNMAPPED"))</f>
        <v/>
      </c>
      <c r="H412">
        <f>IF(A412="","",IFERROR(INDEX(Map_Stmt,MATCH(A412,Map_Code,0)),"UNMAPPED"))</f>
        <v/>
      </c>
      <c r="I412" s="9">
        <f>IF(A412="",0,IFERROR(F412*INDEX(Map_Sign,MATCH(A412,Map_Code,0)),0))</f>
        <v/>
      </c>
    </row>
    <row r="413">
      <c r="A413" s="4" t="n">
        <v>4000</v>
      </c>
      <c r="B413" s="4" t="inlineStr">
        <is>
          <t>Product sales</t>
        </is>
      </c>
      <c r="C413" s="5" t="n">
        <v>46326</v>
      </c>
      <c r="D413" s="18" t="n">
        <v>0</v>
      </c>
      <c r="E413" s="18" t="n">
        <v>684400</v>
      </c>
      <c r="F413" s="9">
        <f>D413-E413</f>
        <v/>
      </c>
      <c r="G413">
        <f>IF(A413="","",IFERROR(INDEX(Map_Line,MATCH(A413,Map_Code,0)),"UNMAPPED"))</f>
        <v/>
      </c>
      <c r="H413">
        <f>IF(A413="","",IFERROR(INDEX(Map_Stmt,MATCH(A413,Map_Code,0)),"UNMAPPED"))</f>
        <v/>
      </c>
      <c r="I413" s="9">
        <f>IF(A413="",0,IFERROR(F413*INDEX(Map_Sign,MATCH(A413,Map_Code,0)),0))</f>
        <v/>
      </c>
    </row>
    <row r="414">
      <c r="A414" s="4" t="n">
        <v>4100</v>
      </c>
      <c r="B414" s="4" t="inlineStr">
        <is>
          <t>Sales returns and allowances</t>
        </is>
      </c>
      <c r="C414" s="5" t="n">
        <v>46326</v>
      </c>
      <c r="D414" s="18" t="n">
        <v>13400</v>
      </c>
      <c r="E414" s="18" t="n">
        <v>0</v>
      </c>
      <c r="F414" s="9">
        <f>D414-E414</f>
        <v/>
      </c>
      <c r="G414">
        <f>IF(A414="","",IFERROR(INDEX(Map_Line,MATCH(A414,Map_Code,0)),"UNMAPPED"))</f>
        <v/>
      </c>
      <c r="H414">
        <f>IF(A414="","",IFERROR(INDEX(Map_Stmt,MATCH(A414,Map_Code,0)),"UNMAPPED"))</f>
        <v/>
      </c>
      <c r="I414" s="9">
        <f>IF(A414="",0,IFERROR(F414*INDEX(Map_Sign,MATCH(A414,Map_Code,0)),0))</f>
        <v/>
      </c>
    </row>
    <row r="415">
      <c r="A415" s="4" t="n">
        <v>5000</v>
      </c>
      <c r="B415" s="4" t="inlineStr">
        <is>
          <t>Cost of goods sold</t>
        </is>
      </c>
      <c r="C415" s="5" t="n">
        <v>46326</v>
      </c>
      <c r="D415" s="18" t="n">
        <v>419400</v>
      </c>
      <c r="E415" s="18" t="n">
        <v>0</v>
      </c>
      <c r="F415" s="9">
        <f>D415-E415</f>
        <v/>
      </c>
      <c r="G415">
        <f>IF(A415="","",IFERROR(INDEX(Map_Line,MATCH(A415,Map_Code,0)),"UNMAPPED"))</f>
        <v/>
      </c>
      <c r="H415">
        <f>IF(A415="","",IFERROR(INDEX(Map_Stmt,MATCH(A415,Map_Code,0)),"UNMAPPED"))</f>
        <v/>
      </c>
      <c r="I415" s="9">
        <f>IF(A415="",0,IFERROR(F415*INDEX(Map_Sign,MATCH(A415,Map_Code,0)),0))</f>
        <v/>
      </c>
    </row>
    <row r="416">
      <c r="A416" s="4" t="n">
        <v>6000</v>
      </c>
      <c r="B416" s="4" t="inlineStr">
        <is>
          <t>Salaries and wages</t>
        </is>
      </c>
      <c r="C416" s="5" t="n">
        <v>46326</v>
      </c>
      <c r="D416" s="18" t="n">
        <v>111600</v>
      </c>
      <c r="E416" s="18" t="n">
        <v>0</v>
      </c>
      <c r="F416" s="9">
        <f>D416-E416</f>
        <v/>
      </c>
      <c r="G416">
        <f>IF(A416="","",IFERROR(INDEX(Map_Line,MATCH(A416,Map_Code,0)),"UNMAPPED"))</f>
        <v/>
      </c>
      <c r="H416">
        <f>IF(A416="","",IFERROR(INDEX(Map_Stmt,MATCH(A416,Map_Code,0)),"UNMAPPED"))</f>
        <v/>
      </c>
      <c r="I416" s="9">
        <f>IF(A416="",0,IFERROR(F416*INDEX(Map_Sign,MATCH(A416,Map_Code,0)),0))</f>
        <v/>
      </c>
    </row>
    <row r="417">
      <c r="A417" s="4" t="n">
        <v>6050</v>
      </c>
      <c r="B417" s="4" t="inlineStr">
        <is>
          <t>Payroll taxes and benefits</t>
        </is>
      </c>
      <c r="C417" s="5" t="n">
        <v>46326</v>
      </c>
      <c r="D417" s="18" t="n">
        <v>27900</v>
      </c>
      <c r="E417" s="18" t="n">
        <v>0</v>
      </c>
      <c r="F417" s="9">
        <f>D417-E417</f>
        <v/>
      </c>
      <c r="G417">
        <f>IF(A417="","",IFERROR(INDEX(Map_Line,MATCH(A417,Map_Code,0)),"UNMAPPED"))</f>
        <v/>
      </c>
      <c r="H417">
        <f>IF(A417="","",IFERROR(INDEX(Map_Stmt,MATCH(A417,Map_Code,0)),"UNMAPPED"))</f>
        <v/>
      </c>
      <c r="I417" s="9">
        <f>IF(A417="",0,IFERROR(F417*INDEX(Map_Sign,MATCH(A417,Map_Code,0)),0))</f>
        <v/>
      </c>
    </row>
    <row r="418">
      <c r="A418" s="4" t="n">
        <v>6200</v>
      </c>
      <c r="B418" s="4" t="inlineStr">
        <is>
          <t>Rent and occupancy</t>
        </is>
      </c>
      <c r="C418" s="5" t="n">
        <v>46326</v>
      </c>
      <c r="D418" s="18" t="n">
        <v>22400</v>
      </c>
      <c r="E418" s="18" t="n">
        <v>0</v>
      </c>
      <c r="F418" s="9">
        <f>D418-E418</f>
        <v/>
      </c>
      <c r="G418">
        <f>IF(A418="","",IFERROR(INDEX(Map_Line,MATCH(A418,Map_Code,0)),"UNMAPPED"))</f>
        <v/>
      </c>
      <c r="H418">
        <f>IF(A418="","",IFERROR(INDEX(Map_Stmt,MATCH(A418,Map_Code,0)),"UNMAPPED"))</f>
        <v/>
      </c>
      <c r="I418" s="9">
        <f>IF(A418="",0,IFERROR(F418*INDEX(Map_Sign,MATCH(A418,Map_Code,0)),0))</f>
        <v/>
      </c>
    </row>
    <row r="419">
      <c r="A419" s="4" t="n">
        <v>6500</v>
      </c>
      <c r="B419" s="4" t="inlineStr">
        <is>
          <t>Other selling, general and administrative</t>
        </is>
      </c>
      <c r="C419" s="5" t="n">
        <v>46326</v>
      </c>
      <c r="D419" s="18" t="n">
        <v>41300</v>
      </c>
      <c r="E419" s="18" t="n">
        <v>0</v>
      </c>
      <c r="F419" s="9">
        <f>D419-E419</f>
        <v/>
      </c>
      <c r="G419">
        <f>IF(A419="","",IFERROR(INDEX(Map_Line,MATCH(A419,Map_Code,0)),"UNMAPPED"))</f>
        <v/>
      </c>
      <c r="H419">
        <f>IF(A419="","",IFERROR(INDEX(Map_Stmt,MATCH(A419,Map_Code,0)),"UNMAPPED"))</f>
        <v/>
      </c>
      <c r="I419" s="9">
        <f>IF(A419="",0,IFERROR(F419*INDEX(Map_Sign,MATCH(A419,Map_Code,0)),0))</f>
        <v/>
      </c>
    </row>
    <row r="420">
      <c r="A420" s="4" t="n">
        <v>6800</v>
      </c>
      <c r="B420" s="4" t="inlineStr">
        <is>
          <t>Depreciation</t>
        </is>
      </c>
      <c r="C420" s="5" t="n">
        <v>46326</v>
      </c>
      <c r="D420" s="18" t="n">
        <v>9500</v>
      </c>
      <c r="E420" s="18" t="n">
        <v>0</v>
      </c>
      <c r="F420" s="9">
        <f>D420-E420</f>
        <v/>
      </c>
      <c r="G420">
        <f>IF(A420="","",IFERROR(INDEX(Map_Line,MATCH(A420,Map_Code,0)),"UNMAPPED"))</f>
        <v/>
      </c>
      <c r="H420">
        <f>IF(A420="","",IFERROR(INDEX(Map_Stmt,MATCH(A420,Map_Code,0)),"UNMAPPED"))</f>
        <v/>
      </c>
      <c r="I420" s="9">
        <f>IF(A420="",0,IFERROR(F420*INDEX(Map_Sign,MATCH(A420,Map_Code,0)),0))</f>
        <v/>
      </c>
    </row>
    <row r="421">
      <c r="A421" s="4" t="n">
        <v>7000</v>
      </c>
      <c r="B421" s="4" t="inlineStr">
        <is>
          <t>Interest expense</t>
        </is>
      </c>
      <c r="C421" s="5" t="n">
        <v>46326</v>
      </c>
      <c r="D421" s="18" t="n">
        <v>2280</v>
      </c>
      <c r="E421" s="18" t="n">
        <v>0</v>
      </c>
      <c r="F421" s="9">
        <f>D421-E421</f>
        <v/>
      </c>
      <c r="G421">
        <f>IF(A421="","",IFERROR(INDEX(Map_Line,MATCH(A421,Map_Code,0)),"UNMAPPED"))</f>
        <v/>
      </c>
      <c r="H421">
        <f>IF(A421="","",IFERROR(INDEX(Map_Stmt,MATCH(A421,Map_Code,0)),"UNMAPPED"))</f>
        <v/>
      </c>
      <c r="I421" s="9">
        <f>IF(A421="",0,IFERROR(F421*INDEX(Map_Sign,MATCH(A421,Map_Code,0)),0))</f>
        <v/>
      </c>
    </row>
    <row r="422">
      <c r="A422" s="4" t="n">
        <v>8000</v>
      </c>
      <c r="B422" s="4" t="inlineStr">
        <is>
          <t>Income tax expense</t>
        </is>
      </c>
      <c r="C422" s="5" t="n">
        <v>46326</v>
      </c>
      <c r="D422" s="18" t="n">
        <v>9155</v>
      </c>
      <c r="E422" s="18" t="n">
        <v>0</v>
      </c>
      <c r="F422" s="9">
        <f>D422-E422</f>
        <v/>
      </c>
      <c r="G422">
        <f>IF(A422="","",IFERROR(INDEX(Map_Line,MATCH(A422,Map_Code,0)),"UNMAPPED"))</f>
        <v/>
      </c>
      <c r="H422">
        <f>IF(A422="","",IFERROR(INDEX(Map_Stmt,MATCH(A422,Map_Code,0)),"UNMAPPED"))</f>
        <v/>
      </c>
      <c r="I422" s="9">
        <f>IF(A422="",0,IFERROR(F422*INDEX(Map_Sign,MATCH(A422,Map_Code,0)),0))</f>
        <v/>
      </c>
    </row>
    <row r="423">
      <c r="A423" s="4" t="n"/>
      <c r="B423" s="4" t="n"/>
      <c r="C423" s="5" t="n"/>
      <c r="D423" s="18" t="n"/>
      <c r="E423" s="18" t="n"/>
      <c r="F423" s="9">
        <f>D423-E423</f>
        <v/>
      </c>
      <c r="G423">
        <f>IF(A423="","",IFERROR(INDEX(Map_Line,MATCH(A423,Map_Code,0)),"UNMAPPED"))</f>
        <v/>
      </c>
      <c r="H423">
        <f>IF(A423="","",IFERROR(INDEX(Map_Stmt,MATCH(A423,Map_Code,0)),"UNMAPPED"))</f>
        <v/>
      </c>
      <c r="I423" s="9">
        <f>IF(A423="",0,IFERROR(F423*INDEX(Map_Sign,MATCH(A423,Map_Code,0)),0))</f>
        <v/>
      </c>
    </row>
    <row r="424">
      <c r="A424" s="4" t="n"/>
      <c r="B424" s="4" t="n"/>
      <c r="C424" s="5" t="n"/>
      <c r="D424" s="18" t="n"/>
      <c r="E424" s="18" t="n"/>
      <c r="F424" s="9">
        <f>D424-E424</f>
        <v/>
      </c>
      <c r="G424">
        <f>IF(A424="","",IFERROR(INDEX(Map_Line,MATCH(A424,Map_Code,0)),"UNMAPPED"))</f>
        <v/>
      </c>
      <c r="H424">
        <f>IF(A424="","",IFERROR(INDEX(Map_Stmt,MATCH(A424,Map_Code,0)),"UNMAPPED"))</f>
        <v/>
      </c>
      <c r="I424" s="9">
        <f>IF(A424="",0,IFERROR(F424*INDEX(Map_Sign,MATCH(A424,Map_Code,0)),0))</f>
        <v/>
      </c>
    </row>
    <row r="425">
      <c r="A425" s="4" t="n"/>
      <c r="B425" s="4" t="n"/>
      <c r="C425" s="5" t="n"/>
      <c r="D425" s="18" t="n"/>
      <c r="E425" s="18" t="n"/>
      <c r="F425" s="9">
        <f>D425-E425</f>
        <v/>
      </c>
      <c r="G425">
        <f>IF(A425="","",IFERROR(INDEX(Map_Line,MATCH(A425,Map_Code,0)),"UNMAPPED"))</f>
        <v/>
      </c>
      <c r="H425">
        <f>IF(A425="","",IFERROR(INDEX(Map_Stmt,MATCH(A425,Map_Code,0)),"UNMAPPED"))</f>
        <v/>
      </c>
      <c r="I425" s="9">
        <f>IF(A425="",0,IFERROR(F425*INDEX(Map_Sign,MATCH(A425,Map_Code,0)),0))</f>
        <v/>
      </c>
    </row>
    <row r="426">
      <c r="A426" s="4" t="n"/>
      <c r="B426" s="4" t="n"/>
      <c r="C426" s="5" t="n"/>
      <c r="D426" s="18" t="n"/>
      <c r="E426" s="18" t="n"/>
      <c r="F426" s="9">
        <f>D426-E426</f>
        <v/>
      </c>
      <c r="G426">
        <f>IF(A426="","",IFERROR(INDEX(Map_Line,MATCH(A426,Map_Code,0)),"UNMAPPED"))</f>
        <v/>
      </c>
      <c r="H426">
        <f>IF(A426="","",IFERROR(INDEX(Map_Stmt,MATCH(A426,Map_Code,0)),"UNMAPPED"))</f>
        <v/>
      </c>
      <c r="I426" s="9">
        <f>IF(A426="",0,IFERROR(F426*INDEX(Map_Sign,MATCH(A426,Map_Code,0)),0))</f>
        <v/>
      </c>
    </row>
    <row r="427">
      <c r="A427" s="4" t="n"/>
      <c r="B427" s="4" t="n"/>
      <c r="C427" s="5" t="n"/>
      <c r="D427" s="18" t="n"/>
      <c r="E427" s="18" t="n"/>
      <c r="F427" s="9">
        <f>D427-E427</f>
        <v/>
      </c>
      <c r="G427">
        <f>IF(A427="","",IFERROR(INDEX(Map_Line,MATCH(A427,Map_Code,0)),"UNMAPPED"))</f>
        <v/>
      </c>
      <c r="H427">
        <f>IF(A427="","",IFERROR(INDEX(Map_Stmt,MATCH(A427,Map_Code,0)),"UNMAPPED"))</f>
        <v/>
      </c>
      <c r="I427" s="9">
        <f>IF(A427="",0,IFERROR(F427*INDEX(Map_Sign,MATCH(A427,Map_Code,0)),0))</f>
        <v/>
      </c>
    </row>
    <row r="428">
      <c r="A428" s="4" t="n"/>
      <c r="B428" s="4" t="n"/>
      <c r="C428" s="5" t="n"/>
      <c r="D428" s="18" t="n"/>
      <c r="E428" s="18" t="n"/>
      <c r="F428" s="9">
        <f>D428-E428</f>
        <v/>
      </c>
      <c r="G428">
        <f>IF(A428="","",IFERROR(INDEX(Map_Line,MATCH(A428,Map_Code,0)),"UNMAPPED"))</f>
        <v/>
      </c>
      <c r="H428">
        <f>IF(A428="","",IFERROR(INDEX(Map_Stmt,MATCH(A428,Map_Code,0)),"UNMAPPED"))</f>
        <v/>
      </c>
      <c r="I428" s="9">
        <f>IF(A428="",0,IFERROR(F428*INDEX(Map_Sign,MATCH(A428,Map_Code,0)),0))</f>
        <v/>
      </c>
    </row>
    <row r="429">
      <c r="A429" s="4" t="n"/>
      <c r="B429" s="4" t="n"/>
      <c r="C429" s="5" t="n"/>
      <c r="D429" s="18" t="n"/>
      <c r="E429" s="18" t="n"/>
      <c r="F429" s="9">
        <f>D429-E429</f>
        <v/>
      </c>
      <c r="G429">
        <f>IF(A429="","",IFERROR(INDEX(Map_Line,MATCH(A429,Map_Code,0)),"UNMAPPED"))</f>
        <v/>
      </c>
      <c r="H429">
        <f>IF(A429="","",IFERROR(INDEX(Map_Stmt,MATCH(A429,Map_Code,0)),"UNMAPPED"))</f>
        <v/>
      </c>
      <c r="I429" s="9">
        <f>IF(A429="",0,IFERROR(F429*INDEX(Map_Sign,MATCH(A429,Map_Code,0)),0))</f>
        <v/>
      </c>
    </row>
    <row r="430">
      <c r="A430" s="4" t="n"/>
      <c r="B430" s="4" t="n"/>
      <c r="C430" s="5" t="n"/>
      <c r="D430" s="18" t="n"/>
      <c r="E430" s="18" t="n"/>
      <c r="F430" s="9">
        <f>D430-E430</f>
        <v/>
      </c>
      <c r="G430">
        <f>IF(A430="","",IFERROR(INDEX(Map_Line,MATCH(A430,Map_Code,0)),"UNMAPPED"))</f>
        <v/>
      </c>
      <c r="H430">
        <f>IF(A430="","",IFERROR(INDEX(Map_Stmt,MATCH(A430,Map_Code,0)),"UNMAPPED"))</f>
        <v/>
      </c>
      <c r="I430" s="9">
        <f>IF(A430="",0,IFERROR(F430*INDEX(Map_Sign,MATCH(A430,Map_Code,0)),0))</f>
        <v/>
      </c>
    </row>
    <row r="431">
      <c r="A431" s="4" t="n"/>
      <c r="B431" s="4" t="n"/>
      <c r="C431" s="5" t="n"/>
      <c r="D431" s="18" t="n"/>
      <c r="E431" s="18" t="n"/>
      <c r="F431" s="9">
        <f>D431-E431</f>
        <v/>
      </c>
      <c r="G431">
        <f>IF(A431="","",IFERROR(INDEX(Map_Line,MATCH(A431,Map_Code,0)),"UNMAPPED"))</f>
        <v/>
      </c>
      <c r="H431">
        <f>IF(A431="","",IFERROR(INDEX(Map_Stmt,MATCH(A431,Map_Code,0)),"UNMAPPED"))</f>
        <v/>
      </c>
      <c r="I431" s="9">
        <f>IF(A431="",0,IFERROR(F431*INDEX(Map_Sign,MATCH(A431,Map_Code,0)),0))</f>
        <v/>
      </c>
    </row>
    <row r="432">
      <c r="A432" s="4" t="n"/>
      <c r="B432" s="4" t="n"/>
      <c r="C432" s="5" t="n"/>
      <c r="D432" s="18" t="n"/>
      <c r="E432" s="18" t="n"/>
      <c r="F432" s="9">
        <f>D432-E432</f>
        <v/>
      </c>
      <c r="G432">
        <f>IF(A432="","",IFERROR(INDEX(Map_Line,MATCH(A432,Map_Code,0)),"UNMAPPED"))</f>
        <v/>
      </c>
      <c r="H432">
        <f>IF(A432="","",IFERROR(INDEX(Map_Stmt,MATCH(A432,Map_Code,0)),"UNMAPPED"))</f>
        <v/>
      </c>
      <c r="I432" s="9">
        <f>IF(A432="",0,IFERROR(F432*INDEX(Map_Sign,MATCH(A432,Map_Code,0)),0))</f>
        <v/>
      </c>
    </row>
    <row r="433">
      <c r="A433" s="4" t="n"/>
      <c r="B433" s="4" t="n"/>
      <c r="C433" s="5" t="n"/>
      <c r="D433" s="18" t="n"/>
      <c r="E433" s="18" t="n"/>
      <c r="F433" s="9">
        <f>D433-E433</f>
        <v/>
      </c>
      <c r="G433">
        <f>IF(A433="","",IFERROR(INDEX(Map_Line,MATCH(A433,Map_Code,0)),"UNMAPPED"))</f>
        <v/>
      </c>
      <c r="H433">
        <f>IF(A433="","",IFERROR(INDEX(Map_Stmt,MATCH(A433,Map_Code,0)),"UNMAPPED"))</f>
        <v/>
      </c>
      <c r="I433" s="9">
        <f>IF(A433="",0,IFERROR(F433*INDEX(Map_Sign,MATCH(A433,Map_Code,0)),0))</f>
        <v/>
      </c>
    </row>
    <row r="434">
      <c r="A434" s="4" t="n"/>
      <c r="B434" s="4" t="n"/>
      <c r="C434" s="5" t="n"/>
      <c r="D434" s="18" t="n"/>
      <c r="E434" s="18" t="n"/>
      <c r="F434" s="9">
        <f>D434-E434</f>
        <v/>
      </c>
      <c r="G434">
        <f>IF(A434="","",IFERROR(INDEX(Map_Line,MATCH(A434,Map_Code,0)),"UNMAPPED"))</f>
        <v/>
      </c>
      <c r="H434">
        <f>IF(A434="","",IFERROR(INDEX(Map_Stmt,MATCH(A434,Map_Code,0)),"UNMAPPED"))</f>
        <v/>
      </c>
      <c r="I434" s="9">
        <f>IF(A434="",0,IFERROR(F434*INDEX(Map_Sign,MATCH(A434,Map_Code,0)),0))</f>
        <v/>
      </c>
    </row>
    <row r="435">
      <c r="A435" s="4" t="n"/>
      <c r="B435" s="4" t="n"/>
      <c r="C435" s="5" t="n"/>
      <c r="D435" s="18" t="n"/>
      <c r="E435" s="18" t="n"/>
      <c r="F435" s="9">
        <f>D435-E435</f>
        <v/>
      </c>
      <c r="G435">
        <f>IF(A435="","",IFERROR(INDEX(Map_Line,MATCH(A435,Map_Code,0)),"UNMAPPED"))</f>
        <v/>
      </c>
      <c r="H435">
        <f>IF(A435="","",IFERROR(INDEX(Map_Stmt,MATCH(A435,Map_Code,0)),"UNMAPPED"))</f>
        <v/>
      </c>
      <c r="I435" s="9">
        <f>IF(A435="",0,IFERROR(F435*INDEX(Map_Sign,MATCH(A435,Map_Code,0)),0))</f>
        <v/>
      </c>
    </row>
    <row r="436">
      <c r="A436" s="4" t="n"/>
      <c r="B436" s="4" t="n"/>
      <c r="C436" s="5" t="n"/>
      <c r="D436" s="18" t="n"/>
      <c r="E436" s="18" t="n"/>
      <c r="F436" s="9">
        <f>D436-E436</f>
        <v/>
      </c>
      <c r="G436">
        <f>IF(A436="","",IFERROR(INDEX(Map_Line,MATCH(A436,Map_Code,0)),"UNMAPPED"))</f>
        <v/>
      </c>
      <c r="H436">
        <f>IF(A436="","",IFERROR(INDEX(Map_Stmt,MATCH(A436,Map_Code,0)),"UNMAPPED"))</f>
        <v/>
      </c>
      <c r="I436" s="9">
        <f>IF(A436="",0,IFERROR(F436*INDEX(Map_Sign,MATCH(A436,Map_Code,0)),0))</f>
        <v/>
      </c>
    </row>
    <row r="437">
      <c r="A437" s="4" t="n"/>
      <c r="B437" s="4" t="n"/>
      <c r="C437" s="5" t="n"/>
      <c r="D437" s="18" t="n"/>
      <c r="E437" s="18" t="n"/>
      <c r="F437" s="9">
        <f>D437-E437</f>
        <v/>
      </c>
      <c r="G437">
        <f>IF(A437="","",IFERROR(INDEX(Map_Line,MATCH(A437,Map_Code,0)),"UNMAPPED"))</f>
        <v/>
      </c>
      <c r="H437">
        <f>IF(A437="","",IFERROR(INDEX(Map_Stmt,MATCH(A437,Map_Code,0)),"UNMAPPED"))</f>
        <v/>
      </c>
      <c r="I437" s="9">
        <f>IF(A437="",0,IFERROR(F437*INDEX(Map_Sign,MATCH(A437,Map_Code,0)),0))</f>
        <v/>
      </c>
    </row>
    <row r="438">
      <c r="A438" s="4" t="n"/>
      <c r="B438" s="4" t="n"/>
      <c r="C438" s="5" t="n"/>
      <c r="D438" s="18" t="n"/>
      <c r="E438" s="18" t="n"/>
      <c r="F438" s="9">
        <f>D438-E438</f>
        <v/>
      </c>
      <c r="G438">
        <f>IF(A438="","",IFERROR(INDEX(Map_Line,MATCH(A438,Map_Code,0)),"UNMAPPED"))</f>
        <v/>
      </c>
      <c r="H438">
        <f>IF(A438="","",IFERROR(INDEX(Map_Stmt,MATCH(A438,Map_Code,0)),"UNMAPPED"))</f>
        <v/>
      </c>
      <c r="I438" s="9">
        <f>IF(A438="",0,IFERROR(F438*INDEX(Map_Sign,MATCH(A438,Map_Code,0)),0))</f>
        <v/>
      </c>
    </row>
    <row r="439">
      <c r="A439" s="4" t="n"/>
      <c r="B439" s="4" t="n"/>
      <c r="C439" s="5" t="n"/>
      <c r="D439" s="18" t="n"/>
      <c r="E439" s="18" t="n"/>
      <c r="F439" s="9">
        <f>D439-E439</f>
        <v/>
      </c>
      <c r="G439">
        <f>IF(A439="","",IFERROR(INDEX(Map_Line,MATCH(A439,Map_Code,0)),"UNMAPPED"))</f>
        <v/>
      </c>
      <c r="H439">
        <f>IF(A439="","",IFERROR(INDEX(Map_Stmt,MATCH(A439,Map_Code,0)),"UNMAPPED"))</f>
        <v/>
      </c>
      <c r="I439" s="9">
        <f>IF(A439="",0,IFERROR(F439*INDEX(Map_Sign,MATCH(A439,Map_Code,0)),0))</f>
        <v/>
      </c>
    </row>
    <row r="440">
      <c r="A440" s="4" t="n"/>
      <c r="B440" s="4" t="n"/>
      <c r="C440" s="5" t="n"/>
      <c r="D440" s="18" t="n"/>
      <c r="E440" s="18" t="n"/>
      <c r="F440" s="9">
        <f>D440-E440</f>
        <v/>
      </c>
      <c r="G440">
        <f>IF(A440="","",IFERROR(INDEX(Map_Line,MATCH(A440,Map_Code,0)),"UNMAPPED"))</f>
        <v/>
      </c>
      <c r="H440">
        <f>IF(A440="","",IFERROR(INDEX(Map_Stmt,MATCH(A440,Map_Code,0)),"UNMAPPED"))</f>
        <v/>
      </c>
      <c r="I440" s="9">
        <f>IF(A440="",0,IFERROR(F440*INDEX(Map_Sign,MATCH(A440,Map_Code,0)),0))</f>
        <v/>
      </c>
    </row>
    <row r="441">
      <c r="A441" s="4" t="n"/>
      <c r="B441" s="4" t="n"/>
      <c r="C441" s="5" t="n"/>
      <c r="D441" s="18" t="n"/>
      <c r="E441" s="18" t="n"/>
      <c r="F441" s="9">
        <f>D441-E441</f>
        <v/>
      </c>
      <c r="G441">
        <f>IF(A441="","",IFERROR(INDEX(Map_Line,MATCH(A441,Map_Code,0)),"UNMAPPED"))</f>
        <v/>
      </c>
      <c r="H441">
        <f>IF(A441="","",IFERROR(INDEX(Map_Stmt,MATCH(A441,Map_Code,0)),"UNMAPPED"))</f>
        <v/>
      </c>
      <c r="I441" s="9">
        <f>IF(A441="",0,IFERROR(F441*INDEX(Map_Sign,MATCH(A441,Map_Code,0)),0))</f>
        <v/>
      </c>
    </row>
    <row r="442">
      <c r="A442" s="4" t="n"/>
      <c r="B442" s="4" t="n"/>
      <c r="C442" s="5" t="n"/>
      <c r="D442" s="18" t="n"/>
      <c r="E442" s="18" t="n"/>
      <c r="F442" s="9">
        <f>D442-E442</f>
        <v/>
      </c>
      <c r="G442">
        <f>IF(A442="","",IFERROR(INDEX(Map_Line,MATCH(A442,Map_Code,0)),"UNMAPPED"))</f>
        <v/>
      </c>
      <c r="H442">
        <f>IF(A442="","",IFERROR(INDEX(Map_Stmt,MATCH(A442,Map_Code,0)),"UNMAPPED"))</f>
        <v/>
      </c>
      <c r="I442" s="9">
        <f>IF(A442="",0,IFERROR(F442*INDEX(Map_Sign,MATCH(A442,Map_Code,0)),0))</f>
        <v/>
      </c>
    </row>
    <row r="443">
      <c r="A443" s="4" t="n"/>
      <c r="B443" s="4" t="n"/>
      <c r="C443" s="5" t="n"/>
      <c r="D443" s="18" t="n"/>
      <c r="E443" s="18" t="n"/>
      <c r="F443" s="9">
        <f>D443-E443</f>
        <v/>
      </c>
      <c r="G443">
        <f>IF(A443="","",IFERROR(INDEX(Map_Line,MATCH(A443,Map_Code,0)),"UNMAPPED"))</f>
        <v/>
      </c>
      <c r="H443">
        <f>IF(A443="","",IFERROR(INDEX(Map_Stmt,MATCH(A443,Map_Code,0)),"UNMAPPED"))</f>
        <v/>
      </c>
      <c r="I443" s="9">
        <f>IF(A443="",0,IFERROR(F443*INDEX(Map_Sign,MATCH(A443,Map_Code,0)),0))</f>
        <v/>
      </c>
    </row>
    <row r="444">
      <c r="A444" s="4" t="n"/>
      <c r="B444" s="4" t="n"/>
      <c r="C444" s="5" t="n"/>
      <c r="D444" s="18" t="n"/>
      <c r="E444" s="18" t="n"/>
      <c r="F444" s="9">
        <f>D444-E444</f>
        <v/>
      </c>
      <c r="G444">
        <f>IF(A444="","",IFERROR(INDEX(Map_Line,MATCH(A444,Map_Code,0)),"UNMAPPED"))</f>
        <v/>
      </c>
      <c r="H444">
        <f>IF(A444="","",IFERROR(INDEX(Map_Stmt,MATCH(A444,Map_Code,0)),"UNMAPPED"))</f>
        <v/>
      </c>
      <c r="I444" s="9">
        <f>IF(A444="",0,IFERROR(F444*INDEX(Map_Sign,MATCH(A444,Map_Code,0)),0))</f>
        <v/>
      </c>
    </row>
    <row r="445">
      <c r="A445" s="4" t="n"/>
      <c r="B445" s="4" t="n"/>
      <c r="C445" s="5" t="n"/>
      <c r="D445" s="18" t="n"/>
      <c r="E445" s="18" t="n"/>
      <c r="F445" s="9">
        <f>D445-E445</f>
        <v/>
      </c>
      <c r="G445">
        <f>IF(A445="","",IFERROR(INDEX(Map_Line,MATCH(A445,Map_Code,0)),"UNMAPPED"))</f>
        <v/>
      </c>
      <c r="H445">
        <f>IF(A445="","",IFERROR(INDEX(Map_Stmt,MATCH(A445,Map_Code,0)),"UNMAPPED"))</f>
        <v/>
      </c>
      <c r="I445" s="9">
        <f>IF(A445="",0,IFERROR(F445*INDEX(Map_Sign,MATCH(A445,Map_Code,0)),0))</f>
        <v/>
      </c>
    </row>
    <row r="446">
      <c r="A446" s="4" t="n"/>
      <c r="B446" s="4" t="n"/>
      <c r="C446" s="5" t="n"/>
      <c r="D446" s="18" t="n"/>
      <c r="E446" s="18" t="n"/>
      <c r="F446" s="9">
        <f>D446-E446</f>
        <v/>
      </c>
      <c r="G446">
        <f>IF(A446="","",IFERROR(INDEX(Map_Line,MATCH(A446,Map_Code,0)),"UNMAPPED"))</f>
        <v/>
      </c>
      <c r="H446">
        <f>IF(A446="","",IFERROR(INDEX(Map_Stmt,MATCH(A446,Map_Code,0)),"UNMAPPED"))</f>
        <v/>
      </c>
      <c r="I446" s="9">
        <f>IF(A446="",0,IFERROR(F446*INDEX(Map_Sign,MATCH(A446,Map_Code,0)),0))</f>
        <v/>
      </c>
    </row>
    <row r="447">
      <c r="A447" s="4" t="n"/>
      <c r="B447" s="4" t="n"/>
      <c r="C447" s="5" t="n"/>
      <c r="D447" s="18" t="n"/>
      <c r="E447" s="18" t="n"/>
      <c r="F447" s="9">
        <f>D447-E447</f>
        <v/>
      </c>
      <c r="G447">
        <f>IF(A447="","",IFERROR(INDEX(Map_Line,MATCH(A447,Map_Code,0)),"UNMAPPED"))</f>
        <v/>
      </c>
      <c r="H447">
        <f>IF(A447="","",IFERROR(INDEX(Map_Stmt,MATCH(A447,Map_Code,0)),"UNMAPPED"))</f>
        <v/>
      </c>
      <c r="I447" s="9">
        <f>IF(A447="",0,IFERROR(F447*INDEX(Map_Sign,MATCH(A447,Map_Code,0)),0))</f>
        <v/>
      </c>
    </row>
    <row r="448">
      <c r="A448" s="4" t="n"/>
      <c r="B448" s="4" t="n"/>
      <c r="C448" s="5" t="n"/>
      <c r="D448" s="18" t="n"/>
      <c r="E448" s="18" t="n"/>
      <c r="F448" s="9">
        <f>D448-E448</f>
        <v/>
      </c>
      <c r="G448">
        <f>IF(A448="","",IFERROR(INDEX(Map_Line,MATCH(A448,Map_Code,0)),"UNMAPPED"))</f>
        <v/>
      </c>
      <c r="H448">
        <f>IF(A448="","",IFERROR(INDEX(Map_Stmt,MATCH(A448,Map_Code,0)),"UNMAPPED"))</f>
        <v/>
      </c>
      <c r="I448" s="9">
        <f>IF(A448="",0,IFERROR(F448*INDEX(Map_Sign,MATCH(A448,Map_Code,0)),0))</f>
        <v/>
      </c>
    </row>
    <row r="449">
      <c r="A449" s="4" t="n"/>
      <c r="B449" s="4" t="n"/>
      <c r="C449" s="5" t="n"/>
      <c r="D449" s="18" t="n"/>
      <c r="E449" s="18" t="n"/>
      <c r="F449" s="9">
        <f>D449-E449</f>
        <v/>
      </c>
      <c r="G449">
        <f>IF(A449="","",IFERROR(INDEX(Map_Line,MATCH(A449,Map_Code,0)),"UNMAPPED"))</f>
        <v/>
      </c>
      <c r="H449">
        <f>IF(A449="","",IFERROR(INDEX(Map_Stmt,MATCH(A449,Map_Code,0)),"UNMAPPED"))</f>
        <v/>
      </c>
      <c r="I449" s="9">
        <f>IF(A449="",0,IFERROR(F449*INDEX(Map_Sign,MATCH(A449,Map_Code,0)),0))</f>
        <v/>
      </c>
    </row>
    <row r="450">
      <c r="A450" s="4" t="n"/>
      <c r="B450" s="4" t="n"/>
      <c r="C450" s="5" t="n"/>
      <c r="D450" s="18" t="n"/>
      <c r="E450" s="18" t="n"/>
      <c r="F450" s="9">
        <f>D450-E450</f>
        <v/>
      </c>
      <c r="G450">
        <f>IF(A450="","",IFERROR(INDEX(Map_Line,MATCH(A450,Map_Code,0)),"UNMAPPED"))</f>
        <v/>
      </c>
      <c r="H450">
        <f>IF(A450="","",IFERROR(INDEX(Map_Stmt,MATCH(A450,Map_Code,0)),"UNMAPPED"))</f>
        <v/>
      </c>
      <c r="I450" s="9">
        <f>IF(A450="",0,IFERROR(F450*INDEX(Map_Sign,MATCH(A450,Map_Code,0)),0))</f>
        <v/>
      </c>
    </row>
    <row r="451">
      <c r="A451" s="4" t="n"/>
      <c r="B451" s="4" t="n"/>
      <c r="C451" s="5" t="n"/>
      <c r="D451" s="18" t="n"/>
      <c r="E451" s="18" t="n"/>
      <c r="F451" s="9">
        <f>D451-E451</f>
        <v/>
      </c>
      <c r="G451">
        <f>IF(A451="","",IFERROR(INDEX(Map_Line,MATCH(A451,Map_Code,0)),"UNMAPPED"))</f>
        <v/>
      </c>
      <c r="H451">
        <f>IF(A451="","",IFERROR(INDEX(Map_Stmt,MATCH(A451,Map_Code,0)),"UNMAPPED"))</f>
        <v/>
      </c>
      <c r="I451" s="9">
        <f>IF(A451="",0,IFERROR(F451*INDEX(Map_Sign,MATCH(A451,Map_Code,0)),0))</f>
        <v/>
      </c>
    </row>
    <row r="452">
      <c r="A452" s="4" t="n"/>
      <c r="B452" s="4" t="n"/>
      <c r="C452" s="5" t="n"/>
      <c r="D452" s="18" t="n"/>
      <c r="E452" s="18" t="n"/>
      <c r="F452" s="9">
        <f>D452-E452</f>
        <v/>
      </c>
      <c r="G452">
        <f>IF(A452="","",IFERROR(INDEX(Map_Line,MATCH(A452,Map_Code,0)),"UNMAPPED"))</f>
        <v/>
      </c>
      <c r="H452">
        <f>IF(A452="","",IFERROR(INDEX(Map_Stmt,MATCH(A452,Map_Code,0)),"UNMAPPED"))</f>
        <v/>
      </c>
      <c r="I452" s="9">
        <f>IF(A452="",0,IFERROR(F452*INDEX(Map_Sign,MATCH(A452,Map_Code,0)),0))</f>
        <v/>
      </c>
    </row>
    <row r="453">
      <c r="A453" s="4" t="n"/>
      <c r="B453" s="4" t="n"/>
      <c r="C453" s="5" t="n"/>
      <c r="D453" s="18" t="n"/>
      <c r="E453" s="18" t="n"/>
      <c r="F453" s="9">
        <f>D453-E453</f>
        <v/>
      </c>
      <c r="G453">
        <f>IF(A453="","",IFERROR(INDEX(Map_Line,MATCH(A453,Map_Code,0)),"UNMAPPED"))</f>
        <v/>
      </c>
      <c r="H453">
        <f>IF(A453="","",IFERROR(INDEX(Map_Stmt,MATCH(A453,Map_Code,0)),"UNMAPPED"))</f>
        <v/>
      </c>
      <c r="I453" s="9">
        <f>IF(A453="",0,IFERROR(F453*INDEX(Map_Sign,MATCH(A453,Map_Code,0)),0))</f>
        <v/>
      </c>
    </row>
    <row r="454">
      <c r="A454" s="4" t="n"/>
      <c r="B454" s="4" t="n"/>
      <c r="C454" s="5" t="n"/>
      <c r="D454" s="18" t="n"/>
      <c r="E454" s="18" t="n"/>
      <c r="F454" s="9">
        <f>D454-E454</f>
        <v/>
      </c>
      <c r="G454">
        <f>IF(A454="","",IFERROR(INDEX(Map_Line,MATCH(A454,Map_Code,0)),"UNMAPPED"))</f>
        <v/>
      </c>
      <c r="H454">
        <f>IF(A454="","",IFERROR(INDEX(Map_Stmt,MATCH(A454,Map_Code,0)),"UNMAPPED"))</f>
        <v/>
      </c>
      <c r="I454" s="9">
        <f>IF(A454="",0,IFERROR(F454*INDEX(Map_Sign,MATCH(A454,Map_Code,0)),0))</f>
        <v/>
      </c>
    </row>
    <row r="455">
      <c r="A455" s="4" t="n"/>
      <c r="B455" s="4" t="n"/>
      <c r="C455" s="5" t="n"/>
      <c r="D455" s="18" t="n"/>
      <c r="E455" s="18" t="n"/>
      <c r="F455" s="9">
        <f>D455-E455</f>
        <v/>
      </c>
      <c r="G455">
        <f>IF(A455="","",IFERROR(INDEX(Map_Line,MATCH(A455,Map_Code,0)),"UNMAPPED"))</f>
        <v/>
      </c>
      <c r="H455">
        <f>IF(A455="","",IFERROR(INDEX(Map_Stmt,MATCH(A455,Map_Code,0)),"UNMAPPED"))</f>
        <v/>
      </c>
      <c r="I455" s="9">
        <f>IF(A455="",0,IFERROR(F455*INDEX(Map_Sign,MATCH(A455,Map_Code,0)),0))</f>
        <v/>
      </c>
    </row>
    <row r="456">
      <c r="A456" s="4" t="n"/>
      <c r="B456" s="4" t="n"/>
      <c r="C456" s="5" t="n"/>
      <c r="D456" s="18" t="n"/>
      <c r="E456" s="18" t="n"/>
      <c r="F456" s="9">
        <f>D456-E456</f>
        <v/>
      </c>
      <c r="G456">
        <f>IF(A456="","",IFERROR(INDEX(Map_Line,MATCH(A456,Map_Code,0)),"UNMAPPED"))</f>
        <v/>
      </c>
      <c r="H456">
        <f>IF(A456="","",IFERROR(INDEX(Map_Stmt,MATCH(A456,Map_Code,0)),"UNMAPPED"))</f>
        <v/>
      </c>
      <c r="I456" s="9">
        <f>IF(A456="",0,IFERROR(F456*INDEX(Map_Sign,MATCH(A456,Map_Code,0)),0))</f>
        <v/>
      </c>
    </row>
    <row r="457">
      <c r="A457" s="4" t="n"/>
      <c r="B457" s="4" t="n"/>
      <c r="C457" s="5" t="n"/>
      <c r="D457" s="18" t="n"/>
      <c r="E457" s="18" t="n"/>
      <c r="F457" s="9">
        <f>D457-E457</f>
        <v/>
      </c>
      <c r="G457">
        <f>IF(A457="","",IFERROR(INDEX(Map_Line,MATCH(A457,Map_Code,0)),"UNMAPPED"))</f>
        <v/>
      </c>
      <c r="H457">
        <f>IF(A457="","",IFERROR(INDEX(Map_Stmt,MATCH(A457,Map_Code,0)),"UNMAPPED"))</f>
        <v/>
      </c>
      <c r="I457" s="9">
        <f>IF(A457="",0,IFERROR(F457*INDEX(Map_Sign,MATCH(A457,Map_Code,0)),0))</f>
        <v/>
      </c>
    </row>
    <row r="458">
      <c r="A458" s="4" t="n"/>
      <c r="B458" s="4" t="n"/>
      <c r="C458" s="5" t="n"/>
      <c r="D458" s="18" t="n"/>
      <c r="E458" s="18" t="n"/>
      <c r="F458" s="9">
        <f>D458-E458</f>
        <v/>
      </c>
      <c r="G458">
        <f>IF(A458="","",IFERROR(INDEX(Map_Line,MATCH(A458,Map_Code,0)),"UNMAPPED"))</f>
        <v/>
      </c>
      <c r="H458">
        <f>IF(A458="","",IFERROR(INDEX(Map_Stmt,MATCH(A458,Map_Code,0)),"UNMAPPED"))</f>
        <v/>
      </c>
      <c r="I458" s="9">
        <f>IF(A458="",0,IFERROR(F458*INDEX(Map_Sign,MATCH(A458,Map_Code,0)),0))</f>
        <v/>
      </c>
    </row>
    <row r="459">
      <c r="A459" s="4" t="n"/>
      <c r="B459" s="4" t="n"/>
      <c r="C459" s="5" t="n"/>
      <c r="D459" s="18" t="n"/>
      <c r="E459" s="18" t="n"/>
      <c r="F459" s="9">
        <f>D459-E459</f>
        <v/>
      </c>
      <c r="G459">
        <f>IF(A459="","",IFERROR(INDEX(Map_Line,MATCH(A459,Map_Code,0)),"UNMAPPED"))</f>
        <v/>
      </c>
      <c r="H459">
        <f>IF(A459="","",IFERROR(INDEX(Map_Stmt,MATCH(A459,Map_Code,0)),"UNMAPPED"))</f>
        <v/>
      </c>
      <c r="I459" s="9">
        <f>IF(A459="",0,IFERROR(F459*INDEX(Map_Sign,MATCH(A459,Map_Code,0)),0))</f>
        <v/>
      </c>
    </row>
    <row r="460">
      <c r="A460" s="4" t="n"/>
      <c r="B460" s="4" t="n"/>
      <c r="C460" s="5" t="n"/>
      <c r="D460" s="18" t="n"/>
      <c r="E460" s="18" t="n"/>
      <c r="F460" s="9">
        <f>D460-E460</f>
        <v/>
      </c>
      <c r="G460">
        <f>IF(A460="","",IFERROR(INDEX(Map_Line,MATCH(A460,Map_Code,0)),"UNMAPPED"))</f>
        <v/>
      </c>
      <c r="H460">
        <f>IF(A460="","",IFERROR(INDEX(Map_Stmt,MATCH(A460,Map_Code,0)),"UNMAPPED"))</f>
        <v/>
      </c>
      <c r="I460" s="9">
        <f>IF(A460="",0,IFERROR(F460*INDEX(Map_Sign,MATCH(A460,Map_Code,0)),0))</f>
        <v/>
      </c>
    </row>
    <row r="461">
      <c r="A461" s="4" t="n"/>
      <c r="B461" s="4" t="n"/>
      <c r="C461" s="5" t="n"/>
      <c r="D461" s="18" t="n"/>
      <c r="E461" s="18" t="n"/>
      <c r="F461" s="9">
        <f>D461-E461</f>
        <v/>
      </c>
      <c r="G461">
        <f>IF(A461="","",IFERROR(INDEX(Map_Line,MATCH(A461,Map_Code,0)),"UNMAPPED"))</f>
        <v/>
      </c>
      <c r="H461">
        <f>IF(A461="","",IFERROR(INDEX(Map_Stmt,MATCH(A461,Map_Code,0)),"UNMAPPED"))</f>
        <v/>
      </c>
      <c r="I461" s="9">
        <f>IF(A461="",0,IFERROR(F461*INDEX(Map_Sign,MATCH(A461,Map_Code,0)),0))</f>
        <v/>
      </c>
    </row>
    <row r="462">
      <c r="A462" s="4" t="n"/>
      <c r="B462" s="4" t="n"/>
      <c r="C462" s="5" t="n"/>
      <c r="D462" s="18" t="n"/>
      <c r="E462" s="18" t="n"/>
      <c r="F462" s="9">
        <f>D462-E462</f>
        <v/>
      </c>
      <c r="G462">
        <f>IF(A462="","",IFERROR(INDEX(Map_Line,MATCH(A462,Map_Code,0)),"UNMAPPED"))</f>
        <v/>
      </c>
      <c r="H462">
        <f>IF(A462="","",IFERROR(INDEX(Map_Stmt,MATCH(A462,Map_Code,0)),"UNMAPPED"))</f>
        <v/>
      </c>
      <c r="I462" s="9">
        <f>IF(A462="",0,IFERROR(F462*INDEX(Map_Sign,MATCH(A462,Map_Code,0)),0))</f>
        <v/>
      </c>
    </row>
    <row r="463">
      <c r="A463" s="4" t="n"/>
      <c r="B463" s="4" t="n"/>
      <c r="C463" s="5" t="n"/>
      <c r="D463" s="18" t="n"/>
      <c r="E463" s="18" t="n"/>
      <c r="F463" s="9">
        <f>D463-E463</f>
        <v/>
      </c>
      <c r="G463">
        <f>IF(A463="","",IFERROR(INDEX(Map_Line,MATCH(A463,Map_Code,0)),"UNMAPPED"))</f>
        <v/>
      </c>
      <c r="H463">
        <f>IF(A463="","",IFERROR(INDEX(Map_Stmt,MATCH(A463,Map_Code,0)),"UNMAPPED"))</f>
        <v/>
      </c>
      <c r="I463" s="9">
        <f>IF(A463="",0,IFERROR(F463*INDEX(Map_Sign,MATCH(A463,Map_Code,0)),0))</f>
        <v/>
      </c>
    </row>
    <row r="464">
      <c r="A464" s="4" t="n"/>
      <c r="B464" s="4" t="n"/>
      <c r="C464" s="5" t="n"/>
      <c r="D464" s="18" t="n"/>
      <c r="E464" s="18" t="n"/>
      <c r="F464" s="9">
        <f>D464-E464</f>
        <v/>
      </c>
      <c r="G464">
        <f>IF(A464="","",IFERROR(INDEX(Map_Line,MATCH(A464,Map_Code,0)),"UNMAPPED"))</f>
        <v/>
      </c>
      <c r="H464">
        <f>IF(A464="","",IFERROR(INDEX(Map_Stmt,MATCH(A464,Map_Code,0)),"UNMAPPED"))</f>
        <v/>
      </c>
      <c r="I464" s="9">
        <f>IF(A464="",0,IFERROR(F464*INDEX(Map_Sign,MATCH(A464,Map_Code,0)),0))</f>
        <v/>
      </c>
    </row>
    <row r="465">
      <c r="A465" s="4" t="n"/>
      <c r="B465" s="4" t="n"/>
      <c r="C465" s="5" t="n"/>
      <c r="D465" s="18" t="n"/>
      <c r="E465" s="18" t="n"/>
      <c r="F465" s="9">
        <f>D465-E465</f>
        <v/>
      </c>
      <c r="G465">
        <f>IF(A465="","",IFERROR(INDEX(Map_Line,MATCH(A465,Map_Code,0)),"UNMAPPED"))</f>
        <v/>
      </c>
      <c r="H465">
        <f>IF(A465="","",IFERROR(INDEX(Map_Stmt,MATCH(A465,Map_Code,0)),"UNMAPPED"))</f>
        <v/>
      </c>
      <c r="I465" s="9">
        <f>IF(A465="",0,IFERROR(F465*INDEX(Map_Sign,MATCH(A465,Map_Code,0)),0))</f>
        <v/>
      </c>
    </row>
    <row r="466">
      <c r="A466" s="4" t="n"/>
      <c r="B466" s="4" t="n"/>
      <c r="C466" s="5" t="n"/>
      <c r="D466" s="18" t="n"/>
      <c r="E466" s="18" t="n"/>
      <c r="F466" s="9">
        <f>D466-E466</f>
        <v/>
      </c>
      <c r="G466">
        <f>IF(A466="","",IFERROR(INDEX(Map_Line,MATCH(A466,Map_Code,0)),"UNMAPPED"))</f>
        <v/>
      </c>
      <c r="H466">
        <f>IF(A466="","",IFERROR(INDEX(Map_Stmt,MATCH(A466,Map_Code,0)),"UNMAPPED"))</f>
        <v/>
      </c>
      <c r="I466" s="9">
        <f>IF(A466="",0,IFERROR(F466*INDEX(Map_Sign,MATCH(A466,Map_Code,0)),0))</f>
        <v/>
      </c>
    </row>
    <row r="467">
      <c r="A467" s="4" t="n"/>
      <c r="B467" s="4" t="n"/>
      <c r="C467" s="5" t="n"/>
      <c r="D467" s="18" t="n"/>
      <c r="E467" s="18" t="n"/>
      <c r="F467" s="9">
        <f>D467-E467</f>
        <v/>
      </c>
      <c r="G467">
        <f>IF(A467="","",IFERROR(INDEX(Map_Line,MATCH(A467,Map_Code,0)),"UNMAPPED"))</f>
        <v/>
      </c>
      <c r="H467">
        <f>IF(A467="","",IFERROR(INDEX(Map_Stmt,MATCH(A467,Map_Code,0)),"UNMAPPED"))</f>
        <v/>
      </c>
      <c r="I467" s="9">
        <f>IF(A467="",0,IFERROR(F467*INDEX(Map_Sign,MATCH(A467,Map_Code,0)),0))</f>
        <v/>
      </c>
    </row>
    <row r="468">
      <c r="A468" s="4" t="n"/>
      <c r="B468" s="4" t="n"/>
      <c r="C468" s="5" t="n"/>
      <c r="D468" s="18" t="n"/>
      <c r="E468" s="18" t="n"/>
      <c r="F468" s="9">
        <f>D468-E468</f>
        <v/>
      </c>
      <c r="G468">
        <f>IF(A468="","",IFERROR(INDEX(Map_Line,MATCH(A468,Map_Code,0)),"UNMAPPED"))</f>
        <v/>
      </c>
      <c r="H468">
        <f>IF(A468="","",IFERROR(INDEX(Map_Stmt,MATCH(A468,Map_Code,0)),"UNMAPPED"))</f>
        <v/>
      </c>
      <c r="I468" s="9">
        <f>IF(A468="",0,IFERROR(F468*INDEX(Map_Sign,MATCH(A468,Map_Code,0)),0))</f>
        <v/>
      </c>
    </row>
    <row r="469">
      <c r="A469" s="4" t="n"/>
      <c r="B469" s="4" t="n"/>
      <c r="C469" s="5" t="n"/>
      <c r="D469" s="18" t="n"/>
      <c r="E469" s="18" t="n"/>
      <c r="F469" s="9">
        <f>D469-E469</f>
        <v/>
      </c>
      <c r="G469">
        <f>IF(A469="","",IFERROR(INDEX(Map_Line,MATCH(A469,Map_Code,0)),"UNMAPPED"))</f>
        <v/>
      </c>
      <c r="H469">
        <f>IF(A469="","",IFERROR(INDEX(Map_Stmt,MATCH(A469,Map_Code,0)),"UNMAPPED"))</f>
        <v/>
      </c>
      <c r="I469" s="9">
        <f>IF(A469="",0,IFERROR(F469*INDEX(Map_Sign,MATCH(A469,Map_Code,0)),0))</f>
        <v/>
      </c>
    </row>
    <row r="470">
      <c r="A470" s="4" t="n"/>
      <c r="B470" s="4" t="n"/>
      <c r="C470" s="5" t="n"/>
      <c r="D470" s="18" t="n"/>
      <c r="E470" s="18" t="n"/>
      <c r="F470" s="9">
        <f>D470-E470</f>
        <v/>
      </c>
      <c r="G470">
        <f>IF(A470="","",IFERROR(INDEX(Map_Line,MATCH(A470,Map_Code,0)),"UNMAPPED"))</f>
        <v/>
      </c>
      <c r="H470">
        <f>IF(A470="","",IFERROR(INDEX(Map_Stmt,MATCH(A470,Map_Code,0)),"UNMAPPED"))</f>
        <v/>
      </c>
      <c r="I470" s="9">
        <f>IF(A470="",0,IFERROR(F470*INDEX(Map_Sign,MATCH(A470,Map_Code,0)),0))</f>
        <v/>
      </c>
    </row>
    <row r="471">
      <c r="A471" s="4" t="n"/>
      <c r="B471" s="4" t="n"/>
      <c r="C471" s="5" t="n"/>
      <c r="D471" s="18" t="n"/>
      <c r="E471" s="18" t="n"/>
      <c r="F471" s="9">
        <f>D471-E471</f>
        <v/>
      </c>
      <c r="G471">
        <f>IF(A471="","",IFERROR(INDEX(Map_Line,MATCH(A471,Map_Code,0)),"UNMAPPED"))</f>
        <v/>
      </c>
      <c r="H471">
        <f>IF(A471="","",IFERROR(INDEX(Map_Stmt,MATCH(A471,Map_Code,0)),"UNMAPPED"))</f>
        <v/>
      </c>
      <c r="I471" s="9">
        <f>IF(A471="",0,IFERROR(F471*INDEX(Map_Sign,MATCH(A471,Map_Code,0)),0))</f>
        <v/>
      </c>
    </row>
    <row r="472">
      <c r="A472" s="4" t="n"/>
      <c r="B472" s="4" t="n"/>
      <c r="C472" s="5" t="n"/>
      <c r="D472" s="18" t="n"/>
      <c r="E472" s="18" t="n"/>
      <c r="F472" s="9">
        <f>D472-E472</f>
        <v/>
      </c>
      <c r="G472">
        <f>IF(A472="","",IFERROR(INDEX(Map_Line,MATCH(A472,Map_Code,0)),"UNMAPPED"))</f>
        <v/>
      </c>
      <c r="H472">
        <f>IF(A472="","",IFERROR(INDEX(Map_Stmt,MATCH(A472,Map_Code,0)),"UNMAPPED"))</f>
        <v/>
      </c>
      <c r="I472" s="9">
        <f>IF(A472="",0,IFERROR(F472*INDEX(Map_Sign,MATCH(A472,Map_Code,0)),0))</f>
        <v/>
      </c>
    </row>
    <row r="473">
      <c r="A473" s="4" t="n"/>
      <c r="B473" s="4" t="n"/>
      <c r="C473" s="5" t="n"/>
      <c r="D473" s="18" t="n"/>
      <c r="E473" s="18" t="n"/>
      <c r="F473" s="9">
        <f>D473-E473</f>
        <v/>
      </c>
      <c r="G473">
        <f>IF(A473="","",IFERROR(INDEX(Map_Line,MATCH(A473,Map_Code,0)),"UNMAPPED"))</f>
        <v/>
      </c>
      <c r="H473">
        <f>IF(A473="","",IFERROR(INDEX(Map_Stmt,MATCH(A473,Map_Code,0)),"UNMAPPED"))</f>
        <v/>
      </c>
      <c r="I473" s="9">
        <f>IF(A473="",0,IFERROR(F473*INDEX(Map_Sign,MATCH(A473,Map_Code,0)),0))</f>
        <v/>
      </c>
    </row>
    <row r="474">
      <c r="A474" s="4" t="n"/>
      <c r="B474" s="4" t="n"/>
      <c r="C474" s="5" t="n"/>
      <c r="D474" s="18" t="n"/>
      <c r="E474" s="18" t="n"/>
      <c r="F474" s="9">
        <f>D474-E474</f>
        <v/>
      </c>
      <c r="G474">
        <f>IF(A474="","",IFERROR(INDEX(Map_Line,MATCH(A474,Map_Code,0)),"UNMAPPED"))</f>
        <v/>
      </c>
      <c r="H474">
        <f>IF(A474="","",IFERROR(INDEX(Map_Stmt,MATCH(A474,Map_Code,0)),"UNMAPPED"))</f>
        <v/>
      </c>
      <c r="I474" s="9">
        <f>IF(A474="",0,IFERROR(F474*INDEX(Map_Sign,MATCH(A474,Map_Code,0)),0))</f>
        <v/>
      </c>
    </row>
    <row r="475">
      <c r="A475" s="4" t="n"/>
      <c r="B475" s="4" t="n"/>
      <c r="C475" s="5" t="n"/>
      <c r="D475" s="18" t="n"/>
      <c r="E475" s="18" t="n"/>
      <c r="F475" s="9">
        <f>D475-E475</f>
        <v/>
      </c>
      <c r="G475">
        <f>IF(A475="","",IFERROR(INDEX(Map_Line,MATCH(A475,Map_Code,0)),"UNMAPPED"))</f>
        <v/>
      </c>
      <c r="H475">
        <f>IF(A475="","",IFERROR(INDEX(Map_Stmt,MATCH(A475,Map_Code,0)),"UNMAPPED"))</f>
        <v/>
      </c>
      <c r="I475" s="9">
        <f>IF(A475="",0,IFERROR(F475*INDEX(Map_Sign,MATCH(A475,Map_Code,0)),0))</f>
        <v/>
      </c>
    </row>
    <row r="476">
      <c r="A476" s="4" t="n"/>
      <c r="B476" s="4" t="n"/>
      <c r="C476" s="5" t="n"/>
      <c r="D476" s="18" t="n"/>
      <c r="E476" s="18" t="n"/>
      <c r="F476" s="9">
        <f>D476-E476</f>
        <v/>
      </c>
      <c r="G476">
        <f>IF(A476="","",IFERROR(INDEX(Map_Line,MATCH(A476,Map_Code,0)),"UNMAPPED"))</f>
        <v/>
      </c>
      <c r="H476">
        <f>IF(A476="","",IFERROR(INDEX(Map_Stmt,MATCH(A476,Map_Code,0)),"UNMAPPED"))</f>
        <v/>
      </c>
      <c r="I476" s="9">
        <f>IF(A476="",0,IFERROR(F476*INDEX(Map_Sign,MATCH(A476,Map_Code,0)),0))</f>
        <v/>
      </c>
    </row>
    <row r="477">
      <c r="A477" s="4" t="n"/>
      <c r="B477" s="4" t="n"/>
      <c r="C477" s="5" t="n"/>
      <c r="D477" s="18" t="n"/>
      <c r="E477" s="18" t="n"/>
      <c r="F477" s="9">
        <f>D477-E477</f>
        <v/>
      </c>
      <c r="G477">
        <f>IF(A477="","",IFERROR(INDEX(Map_Line,MATCH(A477,Map_Code,0)),"UNMAPPED"))</f>
        <v/>
      </c>
      <c r="H477">
        <f>IF(A477="","",IFERROR(INDEX(Map_Stmt,MATCH(A477,Map_Code,0)),"UNMAPPED"))</f>
        <v/>
      </c>
      <c r="I477" s="9">
        <f>IF(A477="",0,IFERROR(F477*INDEX(Map_Sign,MATCH(A477,Map_Code,0)),0))</f>
        <v/>
      </c>
    </row>
    <row r="478">
      <c r="A478" s="4" t="n"/>
      <c r="B478" s="4" t="n"/>
      <c r="C478" s="5" t="n"/>
      <c r="D478" s="18" t="n"/>
      <c r="E478" s="18" t="n"/>
      <c r="F478" s="9">
        <f>D478-E478</f>
        <v/>
      </c>
      <c r="G478">
        <f>IF(A478="","",IFERROR(INDEX(Map_Line,MATCH(A478,Map_Code,0)),"UNMAPPED"))</f>
        <v/>
      </c>
      <c r="H478">
        <f>IF(A478="","",IFERROR(INDEX(Map_Stmt,MATCH(A478,Map_Code,0)),"UNMAPPED"))</f>
        <v/>
      </c>
      <c r="I478" s="9">
        <f>IF(A478="",0,IFERROR(F478*INDEX(Map_Sign,MATCH(A478,Map_Code,0)),0))</f>
        <v/>
      </c>
    </row>
    <row r="479">
      <c r="A479" s="4" t="n"/>
      <c r="B479" s="4" t="n"/>
      <c r="C479" s="5" t="n"/>
      <c r="D479" s="18" t="n"/>
      <c r="E479" s="18" t="n"/>
      <c r="F479" s="9">
        <f>D479-E479</f>
        <v/>
      </c>
      <c r="G479">
        <f>IF(A479="","",IFERROR(INDEX(Map_Line,MATCH(A479,Map_Code,0)),"UNMAPPED"))</f>
        <v/>
      </c>
      <c r="H479">
        <f>IF(A479="","",IFERROR(INDEX(Map_Stmt,MATCH(A479,Map_Code,0)),"UNMAPPED"))</f>
        <v/>
      </c>
      <c r="I479" s="9">
        <f>IF(A479="",0,IFERROR(F479*INDEX(Map_Sign,MATCH(A479,Map_Code,0)),0))</f>
        <v/>
      </c>
    </row>
    <row r="480">
      <c r="A480" s="4" t="n"/>
      <c r="B480" s="4" t="n"/>
      <c r="C480" s="5" t="n"/>
      <c r="D480" s="18" t="n"/>
      <c r="E480" s="18" t="n"/>
      <c r="F480" s="9">
        <f>D480-E480</f>
        <v/>
      </c>
      <c r="G480">
        <f>IF(A480="","",IFERROR(INDEX(Map_Line,MATCH(A480,Map_Code,0)),"UNMAPPED"))</f>
        <v/>
      </c>
      <c r="H480">
        <f>IF(A480="","",IFERROR(INDEX(Map_Stmt,MATCH(A480,Map_Code,0)),"UNMAPPED"))</f>
        <v/>
      </c>
      <c r="I480" s="9">
        <f>IF(A480="",0,IFERROR(F480*INDEX(Map_Sign,MATCH(A480,Map_Code,0)),0))</f>
        <v/>
      </c>
    </row>
    <row r="481">
      <c r="A481" s="4" t="n"/>
      <c r="B481" s="4" t="n"/>
      <c r="C481" s="5" t="n"/>
      <c r="D481" s="18" t="n"/>
      <c r="E481" s="18" t="n"/>
      <c r="F481" s="9">
        <f>D481-E481</f>
        <v/>
      </c>
      <c r="G481">
        <f>IF(A481="","",IFERROR(INDEX(Map_Line,MATCH(A481,Map_Code,0)),"UNMAPPED"))</f>
        <v/>
      </c>
      <c r="H481">
        <f>IF(A481="","",IFERROR(INDEX(Map_Stmt,MATCH(A481,Map_Code,0)),"UNMAPPED"))</f>
        <v/>
      </c>
      <c r="I481" s="9">
        <f>IF(A481="",0,IFERROR(F481*INDEX(Map_Sign,MATCH(A481,Map_Code,0)),0))</f>
        <v/>
      </c>
    </row>
    <row r="482">
      <c r="A482" s="4" t="n"/>
      <c r="B482" s="4" t="n"/>
      <c r="C482" s="5" t="n"/>
      <c r="D482" s="18" t="n"/>
      <c r="E482" s="18" t="n"/>
      <c r="F482" s="9">
        <f>D482-E482</f>
        <v/>
      </c>
      <c r="G482">
        <f>IF(A482="","",IFERROR(INDEX(Map_Line,MATCH(A482,Map_Code,0)),"UNMAPPED"))</f>
        <v/>
      </c>
      <c r="H482">
        <f>IF(A482="","",IFERROR(INDEX(Map_Stmt,MATCH(A482,Map_Code,0)),"UNMAPPED"))</f>
        <v/>
      </c>
      <c r="I482" s="9">
        <f>IF(A482="",0,IFERROR(F482*INDEX(Map_Sign,MATCH(A482,Map_Code,0)),0))</f>
        <v/>
      </c>
    </row>
    <row r="483">
      <c r="A483" s="4" t="n"/>
      <c r="B483" s="4" t="n"/>
      <c r="C483" s="5" t="n"/>
      <c r="D483" s="18" t="n"/>
      <c r="E483" s="18" t="n"/>
      <c r="F483" s="9">
        <f>D483-E483</f>
        <v/>
      </c>
      <c r="G483">
        <f>IF(A483="","",IFERROR(INDEX(Map_Line,MATCH(A483,Map_Code,0)),"UNMAPPED"))</f>
        <v/>
      </c>
      <c r="H483">
        <f>IF(A483="","",IFERROR(INDEX(Map_Stmt,MATCH(A483,Map_Code,0)),"UNMAPPED"))</f>
        <v/>
      </c>
      <c r="I483" s="9">
        <f>IF(A483="",0,IFERROR(F483*INDEX(Map_Sign,MATCH(A483,Map_Code,0)),0))</f>
        <v/>
      </c>
    </row>
    <row r="484">
      <c r="A484" s="4" t="n"/>
      <c r="B484" s="4" t="n"/>
      <c r="C484" s="5" t="n"/>
      <c r="D484" s="18" t="n"/>
      <c r="E484" s="18" t="n"/>
      <c r="F484" s="9">
        <f>D484-E484</f>
        <v/>
      </c>
      <c r="G484">
        <f>IF(A484="","",IFERROR(INDEX(Map_Line,MATCH(A484,Map_Code,0)),"UNMAPPED"))</f>
        <v/>
      </c>
      <c r="H484">
        <f>IF(A484="","",IFERROR(INDEX(Map_Stmt,MATCH(A484,Map_Code,0)),"UNMAPPED"))</f>
        <v/>
      </c>
      <c r="I484" s="9">
        <f>IF(A484="",0,IFERROR(F484*INDEX(Map_Sign,MATCH(A484,Map_Code,0)),0))</f>
        <v/>
      </c>
    </row>
    <row r="485">
      <c r="A485" s="4" t="n"/>
      <c r="B485" s="4" t="n"/>
      <c r="C485" s="5" t="n"/>
      <c r="D485" s="18" t="n"/>
      <c r="E485" s="18" t="n"/>
      <c r="F485" s="9">
        <f>D485-E485</f>
        <v/>
      </c>
      <c r="G485">
        <f>IF(A485="","",IFERROR(INDEX(Map_Line,MATCH(A485,Map_Code,0)),"UNMAPPED"))</f>
        <v/>
      </c>
      <c r="H485">
        <f>IF(A485="","",IFERROR(INDEX(Map_Stmt,MATCH(A485,Map_Code,0)),"UNMAPPED"))</f>
        <v/>
      </c>
      <c r="I485" s="9">
        <f>IF(A485="",0,IFERROR(F485*INDEX(Map_Sign,MATCH(A485,Map_Code,0)),0))</f>
        <v/>
      </c>
    </row>
    <row r="486">
      <c r="A486" s="4" t="n"/>
      <c r="B486" s="4" t="n"/>
      <c r="C486" s="5" t="n"/>
      <c r="D486" s="18" t="n"/>
      <c r="E486" s="18" t="n"/>
      <c r="F486" s="9">
        <f>D486-E486</f>
        <v/>
      </c>
      <c r="G486">
        <f>IF(A486="","",IFERROR(INDEX(Map_Line,MATCH(A486,Map_Code,0)),"UNMAPPED"))</f>
        <v/>
      </c>
      <c r="H486">
        <f>IF(A486="","",IFERROR(INDEX(Map_Stmt,MATCH(A486,Map_Code,0)),"UNMAPPED"))</f>
        <v/>
      </c>
      <c r="I486" s="9">
        <f>IF(A486="",0,IFERROR(F486*INDEX(Map_Sign,MATCH(A486,Map_Code,0)),0))</f>
        <v/>
      </c>
    </row>
    <row r="487">
      <c r="A487" s="4" t="n"/>
      <c r="B487" s="4" t="n"/>
      <c r="C487" s="5" t="n"/>
      <c r="D487" s="18" t="n"/>
      <c r="E487" s="18" t="n"/>
      <c r="F487" s="9">
        <f>D487-E487</f>
        <v/>
      </c>
      <c r="G487">
        <f>IF(A487="","",IFERROR(INDEX(Map_Line,MATCH(A487,Map_Code,0)),"UNMAPPED"))</f>
        <v/>
      </c>
      <c r="H487">
        <f>IF(A487="","",IFERROR(INDEX(Map_Stmt,MATCH(A487,Map_Code,0)),"UNMAPPED"))</f>
        <v/>
      </c>
      <c r="I487" s="9">
        <f>IF(A487="",0,IFERROR(F487*INDEX(Map_Sign,MATCH(A487,Map_Code,0)),0))</f>
        <v/>
      </c>
    </row>
    <row r="488">
      <c r="A488" s="4" t="n"/>
      <c r="B488" s="4" t="n"/>
      <c r="C488" s="5" t="n"/>
      <c r="D488" s="18" t="n"/>
      <c r="E488" s="18" t="n"/>
      <c r="F488" s="9">
        <f>D488-E488</f>
        <v/>
      </c>
      <c r="G488">
        <f>IF(A488="","",IFERROR(INDEX(Map_Line,MATCH(A488,Map_Code,0)),"UNMAPPED"))</f>
        <v/>
      </c>
      <c r="H488">
        <f>IF(A488="","",IFERROR(INDEX(Map_Stmt,MATCH(A488,Map_Code,0)),"UNMAPPED"))</f>
        <v/>
      </c>
      <c r="I488" s="9">
        <f>IF(A488="",0,IFERROR(F488*INDEX(Map_Sign,MATCH(A488,Map_Code,0)),0))</f>
        <v/>
      </c>
    </row>
    <row r="489">
      <c r="A489" s="4" t="n"/>
      <c r="B489" s="4" t="n"/>
      <c r="C489" s="5" t="n"/>
      <c r="D489" s="18" t="n"/>
      <c r="E489" s="18" t="n"/>
      <c r="F489" s="9">
        <f>D489-E489</f>
        <v/>
      </c>
      <c r="G489">
        <f>IF(A489="","",IFERROR(INDEX(Map_Line,MATCH(A489,Map_Code,0)),"UNMAPPED"))</f>
        <v/>
      </c>
      <c r="H489">
        <f>IF(A489="","",IFERROR(INDEX(Map_Stmt,MATCH(A489,Map_Code,0)),"UNMAPPED"))</f>
        <v/>
      </c>
      <c r="I489" s="9">
        <f>IF(A489="",0,IFERROR(F489*INDEX(Map_Sign,MATCH(A489,Map_Code,0)),0))</f>
        <v/>
      </c>
    </row>
    <row r="490">
      <c r="A490" s="4" t="n"/>
      <c r="B490" s="4" t="n"/>
      <c r="C490" s="5" t="n"/>
      <c r="D490" s="18" t="n"/>
      <c r="E490" s="18" t="n"/>
      <c r="F490" s="9">
        <f>D490-E490</f>
        <v/>
      </c>
      <c r="G490">
        <f>IF(A490="","",IFERROR(INDEX(Map_Line,MATCH(A490,Map_Code,0)),"UNMAPPED"))</f>
        <v/>
      </c>
      <c r="H490">
        <f>IF(A490="","",IFERROR(INDEX(Map_Stmt,MATCH(A490,Map_Code,0)),"UNMAPPED"))</f>
        <v/>
      </c>
      <c r="I490" s="9">
        <f>IF(A490="",0,IFERROR(F490*INDEX(Map_Sign,MATCH(A490,Map_Code,0)),0))</f>
        <v/>
      </c>
    </row>
    <row r="491">
      <c r="A491" s="4" t="n"/>
      <c r="B491" s="4" t="n"/>
      <c r="C491" s="5" t="n"/>
      <c r="D491" s="18" t="n"/>
      <c r="E491" s="18" t="n"/>
      <c r="F491" s="9">
        <f>D491-E491</f>
        <v/>
      </c>
      <c r="G491">
        <f>IF(A491="","",IFERROR(INDEX(Map_Line,MATCH(A491,Map_Code,0)),"UNMAPPED"))</f>
        <v/>
      </c>
      <c r="H491">
        <f>IF(A491="","",IFERROR(INDEX(Map_Stmt,MATCH(A491,Map_Code,0)),"UNMAPPED"))</f>
        <v/>
      </c>
      <c r="I491" s="9">
        <f>IF(A491="",0,IFERROR(F491*INDEX(Map_Sign,MATCH(A491,Map_Code,0)),0))</f>
        <v/>
      </c>
    </row>
    <row r="492">
      <c r="A492" s="4" t="n"/>
      <c r="B492" s="4" t="n"/>
      <c r="C492" s="5" t="n"/>
      <c r="D492" s="18" t="n"/>
      <c r="E492" s="18" t="n"/>
      <c r="F492" s="9">
        <f>D492-E492</f>
        <v/>
      </c>
      <c r="G492">
        <f>IF(A492="","",IFERROR(INDEX(Map_Line,MATCH(A492,Map_Code,0)),"UNMAPPED"))</f>
        <v/>
      </c>
      <c r="H492">
        <f>IF(A492="","",IFERROR(INDEX(Map_Stmt,MATCH(A492,Map_Code,0)),"UNMAPPED"))</f>
        <v/>
      </c>
      <c r="I492" s="9">
        <f>IF(A492="",0,IFERROR(F492*INDEX(Map_Sign,MATCH(A492,Map_Code,0)),0))</f>
        <v/>
      </c>
    </row>
    <row r="493">
      <c r="A493" s="4" t="n"/>
      <c r="B493" s="4" t="n"/>
      <c r="C493" s="5" t="n"/>
      <c r="D493" s="18" t="n"/>
      <c r="E493" s="18" t="n"/>
      <c r="F493" s="9">
        <f>D493-E493</f>
        <v/>
      </c>
      <c r="G493">
        <f>IF(A493="","",IFERROR(INDEX(Map_Line,MATCH(A493,Map_Code,0)),"UNMAPPED"))</f>
        <v/>
      </c>
      <c r="H493">
        <f>IF(A493="","",IFERROR(INDEX(Map_Stmt,MATCH(A493,Map_Code,0)),"UNMAPPED"))</f>
        <v/>
      </c>
      <c r="I493" s="9">
        <f>IF(A493="",0,IFERROR(F493*INDEX(Map_Sign,MATCH(A493,Map_Code,0)),0))</f>
        <v/>
      </c>
    </row>
    <row r="494">
      <c r="A494" s="4" t="n"/>
      <c r="B494" s="4" t="n"/>
      <c r="C494" s="5" t="n"/>
      <c r="D494" s="18" t="n"/>
      <c r="E494" s="18" t="n"/>
      <c r="F494" s="9">
        <f>D494-E494</f>
        <v/>
      </c>
      <c r="G494">
        <f>IF(A494="","",IFERROR(INDEX(Map_Line,MATCH(A494,Map_Code,0)),"UNMAPPED"))</f>
        <v/>
      </c>
      <c r="H494">
        <f>IF(A494="","",IFERROR(INDEX(Map_Stmt,MATCH(A494,Map_Code,0)),"UNMAPPED"))</f>
        <v/>
      </c>
      <c r="I494" s="9">
        <f>IF(A494="",0,IFERROR(F494*INDEX(Map_Sign,MATCH(A494,Map_Code,0)),0))</f>
        <v/>
      </c>
    </row>
    <row r="495">
      <c r="A495" s="4" t="n"/>
      <c r="B495" s="4" t="n"/>
      <c r="C495" s="5" t="n"/>
      <c r="D495" s="18" t="n"/>
      <c r="E495" s="18" t="n"/>
      <c r="F495" s="9">
        <f>D495-E495</f>
        <v/>
      </c>
      <c r="G495">
        <f>IF(A495="","",IFERROR(INDEX(Map_Line,MATCH(A495,Map_Code,0)),"UNMAPPED"))</f>
        <v/>
      </c>
      <c r="H495">
        <f>IF(A495="","",IFERROR(INDEX(Map_Stmt,MATCH(A495,Map_Code,0)),"UNMAPPED"))</f>
        <v/>
      </c>
      <c r="I495" s="9">
        <f>IF(A495="",0,IFERROR(F495*INDEX(Map_Sign,MATCH(A495,Map_Code,0)),0))</f>
        <v/>
      </c>
    </row>
    <row r="496">
      <c r="A496" s="4" t="n"/>
      <c r="B496" s="4" t="n"/>
      <c r="C496" s="5" t="n"/>
      <c r="D496" s="18" t="n"/>
      <c r="E496" s="18" t="n"/>
      <c r="F496" s="9">
        <f>D496-E496</f>
        <v/>
      </c>
      <c r="G496">
        <f>IF(A496="","",IFERROR(INDEX(Map_Line,MATCH(A496,Map_Code,0)),"UNMAPPED"))</f>
        <v/>
      </c>
      <c r="H496">
        <f>IF(A496="","",IFERROR(INDEX(Map_Stmt,MATCH(A496,Map_Code,0)),"UNMAPPED"))</f>
        <v/>
      </c>
      <c r="I496" s="9">
        <f>IF(A496="",0,IFERROR(F496*INDEX(Map_Sign,MATCH(A496,Map_Code,0)),0))</f>
        <v/>
      </c>
    </row>
    <row r="497">
      <c r="A497" s="4" t="n"/>
      <c r="B497" s="4" t="n"/>
      <c r="C497" s="5" t="n"/>
      <c r="D497" s="18" t="n"/>
      <c r="E497" s="18" t="n"/>
      <c r="F497" s="9">
        <f>D497-E497</f>
        <v/>
      </c>
      <c r="G497">
        <f>IF(A497="","",IFERROR(INDEX(Map_Line,MATCH(A497,Map_Code,0)),"UNMAPPED"))</f>
        <v/>
      </c>
      <c r="H497">
        <f>IF(A497="","",IFERROR(INDEX(Map_Stmt,MATCH(A497,Map_Code,0)),"UNMAPPED"))</f>
        <v/>
      </c>
      <c r="I497" s="9">
        <f>IF(A497="",0,IFERROR(F497*INDEX(Map_Sign,MATCH(A497,Map_Code,0)),0))</f>
        <v/>
      </c>
    </row>
    <row r="498">
      <c r="A498" s="4" t="n"/>
      <c r="B498" s="4" t="n"/>
      <c r="C498" s="5" t="n"/>
      <c r="D498" s="18" t="n"/>
      <c r="E498" s="18" t="n"/>
      <c r="F498" s="9">
        <f>D498-E498</f>
        <v/>
      </c>
      <c r="G498">
        <f>IF(A498="","",IFERROR(INDEX(Map_Line,MATCH(A498,Map_Code,0)),"UNMAPPED"))</f>
        <v/>
      </c>
      <c r="H498">
        <f>IF(A498="","",IFERROR(INDEX(Map_Stmt,MATCH(A498,Map_Code,0)),"UNMAPPED"))</f>
        <v/>
      </c>
      <c r="I498" s="9">
        <f>IF(A498="",0,IFERROR(F498*INDEX(Map_Sign,MATCH(A498,Map_Code,0)),0))</f>
        <v/>
      </c>
    </row>
    <row r="499">
      <c r="A499" s="4" t="n"/>
      <c r="B499" s="4" t="n"/>
      <c r="C499" s="5" t="n"/>
      <c r="D499" s="18" t="n"/>
      <c r="E499" s="18" t="n"/>
      <c r="F499" s="9">
        <f>D499-E499</f>
        <v/>
      </c>
      <c r="G499">
        <f>IF(A499="","",IFERROR(INDEX(Map_Line,MATCH(A499,Map_Code,0)),"UNMAPPED"))</f>
        <v/>
      </c>
      <c r="H499">
        <f>IF(A499="","",IFERROR(INDEX(Map_Stmt,MATCH(A499,Map_Code,0)),"UNMAPPED"))</f>
        <v/>
      </c>
      <c r="I499" s="9">
        <f>IF(A499="",0,IFERROR(F499*INDEX(Map_Sign,MATCH(A499,Map_Code,0)),0))</f>
        <v/>
      </c>
    </row>
    <row r="500">
      <c r="A500" s="4" t="n"/>
      <c r="B500" s="4" t="n"/>
      <c r="C500" s="5" t="n"/>
      <c r="D500" s="18" t="n"/>
      <c r="E500" s="18" t="n"/>
      <c r="F500" s="9">
        <f>D500-E500</f>
        <v/>
      </c>
      <c r="G500">
        <f>IF(A500="","",IFERROR(INDEX(Map_Line,MATCH(A500,Map_Code,0)),"UNMAPPED"))</f>
        <v/>
      </c>
      <c r="H500">
        <f>IF(A500="","",IFERROR(INDEX(Map_Stmt,MATCH(A500,Map_Code,0)),"UNMAPPED"))</f>
        <v/>
      </c>
      <c r="I500" s="9">
        <f>IF(A500="",0,IFERROR(F500*INDEX(Map_Sign,MATCH(A500,Map_Code,0)),0))</f>
        <v/>
      </c>
    </row>
    <row r="501">
      <c r="A501" s="4" t="n"/>
      <c r="B501" s="4" t="n"/>
      <c r="C501" s="5" t="n"/>
      <c r="D501" s="18" t="n"/>
      <c r="E501" s="18" t="n"/>
      <c r="F501" s="9">
        <f>D501-E501</f>
        <v/>
      </c>
      <c r="G501">
        <f>IF(A501="","",IFERROR(INDEX(Map_Line,MATCH(A501,Map_Code,0)),"UNMAPPED"))</f>
        <v/>
      </c>
      <c r="H501">
        <f>IF(A501="","",IFERROR(INDEX(Map_Stmt,MATCH(A501,Map_Code,0)),"UNMAPPED"))</f>
        <v/>
      </c>
      <c r="I501" s="9">
        <f>IF(A501="",0,IFERROR(F501*INDEX(Map_Sign,MATCH(A501,Map_Code,0)),0))</f>
        <v/>
      </c>
    </row>
    <row r="502">
      <c r="A502" s="4" t="n"/>
      <c r="B502" s="4" t="n"/>
      <c r="C502" s="5" t="n"/>
      <c r="D502" s="18" t="n"/>
      <c r="E502" s="18" t="n"/>
      <c r="F502" s="9">
        <f>D502-E502</f>
        <v/>
      </c>
      <c r="G502">
        <f>IF(A502="","",IFERROR(INDEX(Map_Line,MATCH(A502,Map_Code,0)),"UNMAPPED"))</f>
        <v/>
      </c>
      <c r="H502">
        <f>IF(A502="","",IFERROR(INDEX(Map_Stmt,MATCH(A502,Map_Code,0)),"UNMAPPED"))</f>
        <v/>
      </c>
      <c r="I502" s="9">
        <f>IF(A502="",0,IFERROR(F502*INDEX(Map_Sign,MATCH(A502,Map_Code,0)),0))</f>
        <v/>
      </c>
    </row>
    <row r="503">
      <c r="A503" s="4" t="n"/>
      <c r="B503" s="4" t="n"/>
      <c r="C503" s="5" t="n"/>
      <c r="D503" s="18" t="n"/>
      <c r="E503" s="18" t="n"/>
      <c r="F503" s="9">
        <f>D503-E503</f>
        <v/>
      </c>
      <c r="G503">
        <f>IF(A503="","",IFERROR(INDEX(Map_Line,MATCH(A503,Map_Code,0)),"UNMAPPED"))</f>
        <v/>
      </c>
      <c r="H503">
        <f>IF(A503="","",IFERROR(INDEX(Map_Stmt,MATCH(A503,Map_Code,0)),"UNMAPPED"))</f>
        <v/>
      </c>
      <c r="I503" s="9">
        <f>IF(A503="",0,IFERROR(F503*INDEX(Map_Sign,MATCH(A503,Map_Code,0)),0))</f>
        <v/>
      </c>
    </row>
    <row r="504">
      <c r="A504" s="4" t="n"/>
      <c r="B504" s="4" t="n"/>
      <c r="C504" s="5" t="n"/>
      <c r="D504" s="18" t="n"/>
      <c r="E504" s="18" t="n"/>
      <c r="F504" s="9">
        <f>D504-E504</f>
        <v/>
      </c>
      <c r="G504">
        <f>IF(A504="","",IFERROR(INDEX(Map_Line,MATCH(A504,Map_Code,0)),"UNMAPPED"))</f>
        <v/>
      </c>
      <c r="H504">
        <f>IF(A504="","",IFERROR(INDEX(Map_Stmt,MATCH(A504,Map_Code,0)),"UNMAPPED"))</f>
        <v/>
      </c>
      <c r="I504" s="9">
        <f>IF(A504="",0,IFERROR(F504*INDEX(Map_Sign,MATCH(A504,Map_Code,0)),0))</f>
        <v/>
      </c>
    </row>
    <row r="505">
      <c r="A505" s="4" t="n"/>
      <c r="B505" s="4" t="n"/>
      <c r="C505" s="5" t="n"/>
      <c r="D505" s="18" t="n"/>
      <c r="E505" s="18" t="n"/>
      <c r="F505" s="9">
        <f>D505-E505</f>
        <v/>
      </c>
      <c r="G505">
        <f>IF(A505="","",IFERROR(INDEX(Map_Line,MATCH(A505,Map_Code,0)),"UNMAPPED"))</f>
        <v/>
      </c>
      <c r="H505">
        <f>IF(A505="","",IFERROR(INDEX(Map_Stmt,MATCH(A505,Map_Code,0)),"UNMAPPED"))</f>
        <v/>
      </c>
      <c r="I505" s="9">
        <f>IF(A505="",0,IFERROR(F505*INDEX(Map_Sign,MATCH(A505,Map_Code,0)),0))</f>
        <v/>
      </c>
    </row>
    <row r="506">
      <c r="A506" s="4" t="n"/>
      <c r="B506" s="4" t="n"/>
      <c r="C506" s="5" t="n"/>
      <c r="D506" s="18" t="n"/>
      <c r="E506" s="18" t="n"/>
      <c r="F506" s="9">
        <f>D506-E506</f>
        <v/>
      </c>
      <c r="G506">
        <f>IF(A506="","",IFERROR(INDEX(Map_Line,MATCH(A506,Map_Code,0)),"UNMAPPED"))</f>
        <v/>
      </c>
      <c r="H506">
        <f>IF(A506="","",IFERROR(INDEX(Map_Stmt,MATCH(A506,Map_Code,0)),"UNMAPPED"))</f>
        <v/>
      </c>
      <c r="I506" s="9">
        <f>IF(A506="",0,IFERROR(F506*INDEX(Map_Sign,MATCH(A506,Map_Code,0)),0))</f>
        <v/>
      </c>
    </row>
    <row r="507">
      <c r="A507" s="4" t="n"/>
      <c r="B507" s="4" t="n"/>
      <c r="C507" s="5" t="n"/>
      <c r="D507" s="18" t="n"/>
      <c r="E507" s="18" t="n"/>
      <c r="F507" s="9">
        <f>D507-E507</f>
        <v/>
      </c>
      <c r="G507">
        <f>IF(A507="","",IFERROR(INDEX(Map_Line,MATCH(A507,Map_Code,0)),"UNMAPPED"))</f>
        <v/>
      </c>
      <c r="H507">
        <f>IF(A507="","",IFERROR(INDEX(Map_Stmt,MATCH(A507,Map_Code,0)),"UNMAPPED"))</f>
        <v/>
      </c>
      <c r="I507" s="9">
        <f>IF(A507="",0,IFERROR(F507*INDEX(Map_Sign,MATCH(A507,Map_Code,0)),0))</f>
        <v/>
      </c>
    </row>
    <row r="508">
      <c r="A508" s="4" t="n"/>
      <c r="B508" s="4" t="n"/>
      <c r="C508" s="5" t="n"/>
      <c r="D508" s="18" t="n"/>
      <c r="E508" s="18" t="n"/>
      <c r="F508" s="9">
        <f>D508-E508</f>
        <v/>
      </c>
      <c r="G508">
        <f>IF(A508="","",IFERROR(INDEX(Map_Line,MATCH(A508,Map_Code,0)),"UNMAPPED"))</f>
        <v/>
      </c>
      <c r="H508">
        <f>IF(A508="","",IFERROR(INDEX(Map_Stmt,MATCH(A508,Map_Code,0)),"UNMAPPED"))</f>
        <v/>
      </c>
      <c r="I508" s="9">
        <f>IF(A508="",0,IFERROR(F508*INDEX(Map_Sign,MATCH(A508,Map_Code,0)),0))</f>
        <v/>
      </c>
    </row>
    <row r="509">
      <c r="A509" s="4" t="n"/>
      <c r="B509" s="4" t="n"/>
      <c r="C509" s="5" t="n"/>
      <c r="D509" s="18" t="n"/>
      <c r="E509" s="18" t="n"/>
      <c r="F509" s="9">
        <f>D509-E509</f>
        <v/>
      </c>
      <c r="G509">
        <f>IF(A509="","",IFERROR(INDEX(Map_Line,MATCH(A509,Map_Code,0)),"UNMAPPED"))</f>
        <v/>
      </c>
      <c r="H509">
        <f>IF(A509="","",IFERROR(INDEX(Map_Stmt,MATCH(A509,Map_Code,0)),"UNMAPPED"))</f>
        <v/>
      </c>
      <c r="I509" s="9">
        <f>IF(A509="",0,IFERROR(F509*INDEX(Map_Sign,MATCH(A509,Map_Code,0)),0))</f>
        <v/>
      </c>
    </row>
    <row r="510">
      <c r="A510" s="4" t="n"/>
      <c r="B510" s="4" t="n"/>
      <c r="C510" s="5" t="n"/>
      <c r="D510" s="18" t="n"/>
      <c r="E510" s="18" t="n"/>
      <c r="F510" s="9">
        <f>D510-E510</f>
        <v/>
      </c>
      <c r="G510">
        <f>IF(A510="","",IFERROR(INDEX(Map_Line,MATCH(A510,Map_Code,0)),"UNMAPPED"))</f>
        <v/>
      </c>
      <c r="H510">
        <f>IF(A510="","",IFERROR(INDEX(Map_Stmt,MATCH(A510,Map_Code,0)),"UNMAPPED"))</f>
        <v/>
      </c>
      <c r="I510" s="9">
        <f>IF(A510="",0,IFERROR(F510*INDEX(Map_Sign,MATCH(A510,Map_Code,0)),0))</f>
        <v/>
      </c>
    </row>
    <row r="511">
      <c r="A511" s="4" t="n"/>
      <c r="B511" s="4" t="n"/>
      <c r="C511" s="5" t="n"/>
      <c r="D511" s="18" t="n"/>
      <c r="E511" s="18" t="n"/>
      <c r="F511" s="9">
        <f>D511-E511</f>
        <v/>
      </c>
      <c r="G511">
        <f>IF(A511="","",IFERROR(INDEX(Map_Line,MATCH(A511,Map_Code,0)),"UNMAPPED"))</f>
        <v/>
      </c>
      <c r="H511">
        <f>IF(A511="","",IFERROR(INDEX(Map_Stmt,MATCH(A511,Map_Code,0)),"UNMAPPED"))</f>
        <v/>
      </c>
      <c r="I511" s="9">
        <f>IF(A511="",0,IFERROR(F511*INDEX(Map_Sign,MATCH(A511,Map_Code,0)),0))</f>
        <v/>
      </c>
    </row>
    <row r="512">
      <c r="A512" s="4" t="n"/>
      <c r="B512" s="4" t="n"/>
      <c r="C512" s="5" t="n"/>
      <c r="D512" s="18" t="n"/>
      <c r="E512" s="18" t="n"/>
      <c r="F512" s="9">
        <f>D512-E512</f>
        <v/>
      </c>
      <c r="G512">
        <f>IF(A512="","",IFERROR(INDEX(Map_Line,MATCH(A512,Map_Code,0)),"UNMAPPED"))</f>
        <v/>
      </c>
      <c r="H512">
        <f>IF(A512="","",IFERROR(INDEX(Map_Stmt,MATCH(A512,Map_Code,0)),"UNMAPPED"))</f>
        <v/>
      </c>
      <c r="I512" s="9">
        <f>IF(A512="",0,IFERROR(F512*INDEX(Map_Sign,MATCH(A512,Map_Code,0)),0))</f>
        <v/>
      </c>
    </row>
    <row r="513">
      <c r="A513" s="4" t="n"/>
      <c r="B513" s="4" t="n"/>
      <c r="C513" s="5" t="n"/>
      <c r="D513" s="18" t="n"/>
      <c r="E513" s="18" t="n"/>
      <c r="F513" s="9">
        <f>D513-E513</f>
        <v/>
      </c>
      <c r="G513">
        <f>IF(A513="","",IFERROR(INDEX(Map_Line,MATCH(A513,Map_Code,0)),"UNMAPPED"))</f>
        <v/>
      </c>
      <c r="H513">
        <f>IF(A513="","",IFERROR(INDEX(Map_Stmt,MATCH(A513,Map_Code,0)),"UNMAPPED"))</f>
        <v/>
      </c>
      <c r="I513" s="9">
        <f>IF(A513="",0,IFERROR(F513*INDEX(Map_Sign,MATCH(A513,Map_Code,0)),0))</f>
        <v/>
      </c>
    </row>
    <row r="514">
      <c r="A514" s="4" t="n"/>
      <c r="B514" s="4" t="n"/>
      <c r="C514" s="5" t="n"/>
      <c r="D514" s="18" t="n"/>
      <c r="E514" s="18" t="n"/>
      <c r="F514" s="9">
        <f>D514-E514</f>
        <v/>
      </c>
      <c r="G514">
        <f>IF(A514="","",IFERROR(INDEX(Map_Line,MATCH(A514,Map_Code,0)),"UNMAPPED"))</f>
        <v/>
      </c>
      <c r="H514">
        <f>IF(A514="","",IFERROR(INDEX(Map_Stmt,MATCH(A514,Map_Code,0)),"UNMAPPED"))</f>
        <v/>
      </c>
      <c r="I514" s="9">
        <f>IF(A514="",0,IFERROR(F514*INDEX(Map_Sign,MATCH(A514,Map_Code,0)),0))</f>
        <v/>
      </c>
    </row>
    <row r="515">
      <c r="A515" s="4" t="n"/>
      <c r="B515" s="4" t="n"/>
      <c r="C515" s="5" t="n"/>
      <c r="D515" s="18" t="n"/>
      <c r="E515" s="18" t="n"/>
      <c r="F515" s="9">
        <f>D515-E515</f>
        <v/>
      </c>
      <c r="G515">
        <f>IF(A515="","",IFERROR(INDEX(Map_Line,MATCH(A515,Map_Code,0)),"UNMAPPED"))</f>
        <v/>
      </c>
      <c r="H515">
        <f>IF(A515="","",IFERROR(INDEX(Map_Stmt,MATCH(A515,Map_Code,0)),"UNMAPPED"))</f>
        <v/>
      </c>
      <c r="I515" s="9">
        <f>IF(A515="",0,IFERROR(F515*INDEX(Map_Sign,MATCH(A515,Map_Code,0)),0))</f>
        <v/>
      </c>
    </row>
    <row r="516">
      <c r="A516" s="4" t="n"/>
      <c r="B516" s="4" t="n"/>
      <c r="C516" s="5" t="n"/>
      <c r="D516" s="18" t="n"/>
      <c r="E516" s="18" t="n"/>
      <c r="F516" s="9">
        <f>D516-E516</f>
        <v/>
      </c>
      <c r="G516">
        <f>IF(A516="","",IFERROR(INDEX(Map_Line,MATCH(A516,Map_Code,0)),"UNMAPPED"))</f>
        <v/>
      </c>
      <c r="H516">
        <f>IF(A516="","",IFERROR(INDEX(Map_Stmt,MATCH(A516,Map_Code,0)),"UNMAPPED"))</f>
        <v/>
      </c>
      <c r="I516" s="9">
        <f>IF(A516="",0,IFERROR(F516*INDEX(Map_Sign,MATCH(A516,Map_Code,0)),0))</f>
        <v/>
      </c>
    </row>
    <row r="517">
      <c r="A517" s="4" t="n"/>
      <c r="B517" s="4" t="n"/>
      <c r="C517" s="5" t="n"/>
      <c r="D517" s="18" t="n"/>
      <c r="E517" s="18" t="n"/>
      <c r="F517" s="9">
        <f>D517-E517</f>
        <v/>
      </c>
      <c r="G517">
        <f>IF(A517="","",IFERROR(INDEX(Map_Line,MATCH(A517,Map_Code,0)),"UNMAPPED"))</f>
        <v/>
      </c>
      <c r="H517">
        <f>IF(A517="","",IFERROR(INDEX(Map_Stmt,MATCH(A517,Map_Code,0)),"UNMAPPED"))</f>
        <v/>
      </c>
      <c r="I517" s="9">
        <f>IF(A517="",0,IFERROR(F517*INDEX(Map_Sign,MATCH(A517,Map_Code,0)),0))</f>
        <v/>
      </c>
    </row>
    <row r="518">
      <c r="A518" s="4" t="n"/>
      <c r="B518" s="4" t="n"/>
      <c r="C518" s="5" t="n"/>
      <c r="D518" s="18" t="n"/>
      <c r="E518" s="18" t="n"/>
      <c r="F518" s="9">
        <f>D518-E518</f>
        <v/>
      </c>
      <c r="G518">
        <f>IF(A518="","",IFERROR(INDEX(Map_Line,MATCH(A518,Map_Code,0)),"UNMAPPED"))</f>
        <v/>
      </c>
      <c r="H518">
        <f>IF(A518="","",IFERROR(INDEX(Map_Stmt,MATCH(A518,Map_Code,0)),"UNMAPPED"))</f>
        <v/>
      </c>
      <c r="I518" s="9">
        <f>IF(A518="",0,IFERROR(F518*INDEX(Map_Sign,MATCH(A518,Map_Code,0)),0))</f>
        <v/>
      </c>
    </row>
    <row r="519">
      <c r="A519" s="4" t="n"/>
      <c r="B519" s="4" t="n"/>
      <c r="C519" s="5" t="n"/>
      <c r="D519" s="18" t="n"/>
      <c r="E519" s="18" t="n"/>
      <c r="F519" s="9">
        <f>D519-E519</f>
        <v/>
      </c>
      <c r="G519">
        <f>IF(A519="","",IFERROR(INDEX(Map_Line,MATCH(A519,Map_Code,0)),"UNMAPPED"))</f>
        <v/>
      </c>
      <c r="H519">
        <f>IF(A519="","",IFERROR(INDEX(Map_Stmt,MATCH(A519,Map_Code,0)),"UNMAPPED"))</f>
        <v/>
      </c>
      <c r="I519" s="9">
        <f>IF(A519="",0,IFERROR(F519*INDEX(Map_Sign,MATCH(A519,Map_Code,0)),0))</f>
        <v/>
      </c>
    </row>
    <row r="520">
      <c r="A520" s="4" t="n"/>
      <c r="B520" s="4" t="n"/>
      <c r="C520" s="5" t="n"/>
      <c r="D520" s="18" t="n"/>
      <c r="E520" s="18" t="n"/>
      <c r="F520" s="9">
        <f>D520-E520</f>
        <v/>
      </c>
      <c r="G520">
        <f>IF(A520="","",IFERROR(INDEX(Map_Line,MATCH(A520,Map_Code,0)),"UNMAPPED"))</f>
        <v/>
      </c>
      <c r="H520">
        <f>IF(A520="","",IFERROR(INDEX(Map_Stmt,MATCH(A520,Map_Code,0)),"UNMAPPED"))</f>
        <v/>
      </c>
      <c r="I520" s="9">
        <f>IF(A520="",0,IFERROR(F520*INDEX(Map_Sign,MATCH(A520,Map_Code,0)),0))</f>
        <v/>
      </c>
    </row>
    <row r="521">
      <c r="A521" s="4" t="n"/>
      <c r="B521" s="4" t="n"/>
      <c r="C521" s="5" t="n"/>
      <c r="D521" s="18" t="n"/>
      <c r="E521" s="18" t="n"/>
      <c r="F521" s="9">
        <f>D521-E521</f>
        <v/>
      </c>
      <c r="G521">
        <f>IF(A521="","",IFERROR(INDEX(Map_Line,MATCH(A521,Map_Code,0)),"UNMAPPED"))</f>
        <v/>
      </c>
      <c r="H521">
        <f>IF(A521="","",IFERROR(INDEX(Map_Stmt,MATCH(A521,Map_Code,0)),"UNMAPPED"))</f>
        <v/>
      </c>
      <c r="I521" s="9">
        <f>IF(A521="",0,IFERROR(F521*INDEX(Map_Sign,MATCH(A521,Map_Code,0)),0))</f>
        <v/>
      </c>
    </row>
    <row r="522">
      <c r="A522" s="4" t="n"/>
      <c r="B522" s="4" t="n"/>
      <c r="C522" s="5" t="n"/>
      <c r="D522" s="18" t="n"/>
      <c r="E522" s="18" t="n"/>
      <c r="F522" s="9">
        <f>D522-E522</f>
        <v/>
      </c>
      <c r="G522">
        <f>IF(A522="","",IFERROR(INDEX(Map_Line,MATCH(A522,Map_Code,0)),"UNMAPPED"))</f>
        <v/>
      </c>
      <c r="H522">
        <f>IF(A522="","",IFERROR(INDEX(Map_Stmt,MATCH(A522,Map_Code,0)),"UNMAPPED"))</f>
        <v/>
      </c>
      <c r="I522" s="9">
        <f>IF(A522="",0,IFERROR(F522*INDEX(Map_Sign,MATCH(A522,Map_Code,0)),0))</f>
        <v/>
      </c>
    </row>
    <row r="523">
      <c r="A523" s="4" t="n"/>
      <c r="B523" s="4" t="n"/>
      <c r="C523" s="5" t="n"/>
      <c r="D523" s="18" t="n"/>
      <c r="E523" s="18" t="n"/>
      <c r="F523" s="9">
        <f>D523-E523</f>
        <v/>
      </c>
      <c r="G523">
        <f>IF(A523="","",IFERROR(INDEX(Map_Line,MATCH(A523,Map_Code,0)),"UNMAPPED"))</f>
        <v/>
      </c>
      <c r="H523">
        <f>IF(A523="","",IFERROR(INDEX(Map_Stmt,MATCH(A523,Map_Code,0)),"UNMAPPED"))</f>
        <v/>
      </c>
      <c r="I523" s="9">
        <f>IF(A523="",0,IFERROR(F523*INDEX(Map_Sign,MATCH(A523,Map_Code,0)),0))</f>
        <v/>
      </c>
    </row>
    <row r="524">
      <c r="A524" s="4" t="n"/>
      <c r="B524" s="4" t="n"/>
      <c r="C524" s="5" t="n"/>
      <c r="D524" s="18" t="n"/>
      <c r="E524" s="18" t="n"/>
      <c r="F524" s="9">
        <f>D524-E524</f>
        <v/>
      </c>
      <c r="G524">
        <f>IF(A524="","",IFERROR(INDEX(Map_Line,MATCH(A524,Map_Code,0)),"UNMAPPED"))</f>
        <v/>
      </c>
      <c r="H524">
        <f>IF(A524="","",IFERROR(INDEX(Map_Stmt,MATCH(A524,Map_Code,0)),"UNMAPPED"))</f>
        <v/>
      </c>
      <c r="I524" s="9">
        <f>IF(A524="",0,IFERROR(F524*INDEX(Map_Sign,MATCH(A524,Map_Code,0)),0))</f>
        <v/>
      </c>
    </row>
    <row r="525">
      <c r="A525" s="4" t="n"/>
      <c r="B525" s="4" t="n"/>
      <c r="C525" s="5" t="n"/>
      <c r="D525" s="18" t="n"/>
      <c r="E525" s="18" t="n"/>
      <c r="F525" s="9">
        <f>D525-E525</f>
        <v/>
      </c>
      <c r="G525">
        <f>IF(A525="","",IFERROR(INDEX(Map_Line,MATCH(A525,Map_Code,0)),"UNMAPPED"))</f>
        <v/>
      </c>
      <c r="H525">
        <f>IF(A525="","",IFERROR(INDEX(Map_Stmt,MATCH(A525,Map_Code,0)),"UNMAPPED"))</f>
        <v/>
      </c>
      <c r="I525" s="9">
        <f>IF(A525="",0,IFERROR(F525*INDEX(Map_Sign,MATCH(A525,Map_Code,0)),0))</f>
        <v/>
      </c>
    </row>
    <row r="526">
      <c r="A526" s="4" t="n"/>
      <c r="B526" s="4" t="n"/>
      <c r="C526" s="5" t="n"/>
      <c r="D526" s="18" t="n"/>
      <c r="E526" s="18" t="n"/>
      <c r="F526" s="9">
        <f>D526-E526</f>
        <v/>
      </c>
      <c r="G526">
        <f>IF(A526="","",IFERROR(INDEX(Map_Line,MATCH(A526,Map_Code,0)),"UNMAPPED"))</f>
        <v/>
      </c>
      <c r="H526">
        <f>IF(A526="","",IFERROR(INDEX(Map_Stmt,MATCH(A526,Map_Code,0)),"UNMAPPED"))</f>
        <v/>
      </c>
      <c r="I526" s="9">
        <f>IF(A526="",0,IFERROR(F526*INDEX(Map_Sign,MATCH(A526,Map_Code,0)),0))</f>
        <v/>
      </c>
    </row>
    <row r="527">
      <c r="A527" s="4" t="n"/>
      <c r="B527" s="4" t="n"/>
      <c r="C527" s="5" t="n"/>
      <c r="D527" s="18" t="n"/>
      <c r="E527" s="18" t="n"/>
      <c r="F527" s="9">
        <f>D527-E527</f>
        <v/>
      </c>
      <c r="G527">
        <f>IF(A527="","",IFERROR(INDEX(Map_Line,MATCH(A527,Map_Code,0)),"UNMAPPED"))</f>
        <v/>
      </c>
      <c r="H527">
        <f>IF(A527="","",IFERROR(INDEX(Map_Stmt,MATCH(A527,Map_Code,0)),"UNMAPPED"))</f>
        <v/>
      </c>
      <c r="I527" s="9">
        <f>IF(A527="",0,IFERROR(F527*INDEX(Map_Sign,MATCH(A527,Map_Code,0)),0))</f>
        <v/>
      </c>
    </row>
    <row r="528">
      <c r="A528" s="4" t="n"/>
      <c r="B528" s="4" t="n"/>
      <c r="C528" s="5" t="n"/>
      <c r="D528" s="18" t="n"/>
      <c r="E528" s="18" t="n"/>
      <c r="F528" s="9">
        <f>D528-E528</f>
        <v/>
      </c>
      <c r="G528">
        <f>IF(A528="","",IFERROR(INDEX(Map_Line,MATCH(A528,Map_Code,0)),"UNMAPPED"))</f>
        <v/>
      </c>
      <c r="H528">
        <f>IF(A528="","",IFERROR(INDEX(Map_Stmt,MATCH(A528,Map_Code,0)),"UNMAPPED"))</f>
        <v/>
      </c>
      <c r="I528" s="9">
        <f>IF(A528="",0,IFERROR(F528*INDEX(Map_Sign,MATCH(A528,Map_Code,0)),0))</f>
        <v/>
      </c>
    </row>
    <row r="529">
      <c r="A529" s="4" t="n"/>
      <c r="B529" s="4" t="n"/>
      <c r="C529" s="5" t="n"/>
      <c r="D529" s="18" t="n"/>
      <c r="E529" s="18" t="n"/>
      <c r="F529" s="9">
        <f>D529-E529</f>
        <v/>
      </c>
      <c r="G529">
        <f>IF(A529="","",IFERROR(INDEX(Map_Line,MATCH(A529,Map_Code,0)),"UNMAPPED"))</f>
        <v/>
      </c>
      <c r="H529">
        <f>IF(A529="","",IFERROR(INDEX(Map_Stmt,MATCH(A529,Map_Code,0)),"UNMAPPED"))</f>
        <v/>
      </c>
      <c r="I529" s="9">
        <f>IF(A529="",0,IFERROR(F529*INDEX(Map_Sign,MATCH(A529,Map_Code,0)),0))</f>
        <v/>
      </c>
    </row>
    <row r="530">
      <c r="A530" s="4" t="n"/>
      <c r="B530" s="4" t="n"/>
      <c r="C530" s="5" t="n"/>
      <c r="D530" s="18" t="n"/>
      <c r="E530" s="18" t="n"/>
      <c r="F530" s="9">
        <f>D530-E530</f>
        <v/>
      </c>
      <c r="G530">
        <f>IF(A530="","",IFERROR(INDEX(Map_Line,MATCH(A530,Map_Code,0)),"UNMAPPED"))</f>
        <v/>
      </c>
      <c r="H530">
        <f>IF(A530="","",IFERROR(INDEX(Map_Stmt,MATCH(A530,Map_Code,0)),"UNMAPPED"))</f>
        <v/>
      </c>
      <c r="I530" s="9">
        <f>IF(A530="",0,IFERROR(F530*INDEX(Map_Sign,MATCH(A530,Map_Code,0)),0))</f>
        <v/>
      </c>
    </row>
    <row r="531">
      <c r="A531" s="4" t="n"/>
      <c r="B531" s="4" t="n"/>
      <c r="C531" s="5" t="n"/>
      <c r="D531" s="18" t="n"/>
      <c r="E531" s="18" t="n"/>
      <c r="F531" s="9">
        <f>D531-E531</f>
        <v/>
      </c>
      <c r="G531">
        <f>IF(A531="","",IFERROR(INDEX(Map_Line,MATCH(A531,Map_Code,0)),"UNMAPPED"))</f>
        <v/>
      </c>
      <c r="H531">
        <f>IF(A531="","",IFERROR(INDEX(Map_Stmt,MATCH(A531,Map_Code,0)),"UNMAPPED"))</f>
        <v/>
      </c>
      <c r="I531" s="9">
        <f>IF(A531="",0,IFERROR(F531*INDEX(Map_Sign,MATCH(A531,Map_Code,0)),0))</f>
        <v/>
      </c>
    </row>
    <row r="532">
      <c r="A532" s="4" t="n"/>
      <c r="B532" s="4" t="n"/>
      <c r="C532" s="5" t="n"/>
      <c r="D532" s="18" t="n"/>
      <c r="E532" s="18" t="n"/>
      <c r="F532" s="9">
        <f>D532-E532</f>
        <v/>
      </c>
      <c r="G532">
        <f>IF(A532="","",IFERROR(INDEX(Map_Line,MATCH(A532,Map_Code,0)),"UNMAPPED"))</f>
        <v/>
      </c>
      <c r="H532">
        <f>IF(A532="","",IFERROR(INDEX(Map_Stmt,MATCH(A532,Map_Code,0)),"UNMAPPED"))</f>
        <v/>
      </c>
      <c r="I532" s="9">
        <f>IF(A532="",0,IFERROR(F532*INDEX(Map_Sign,MATCH(A532,Map_Code,0)),0))</f>
        <v/>
      </c>
    </row>
    <row r="533">
      <c r="A533" s="4" t="n"/>
      <c r="B533" s="4" t="n"/>
      <c r="C533" s="5" t="n"/>
      <c r="D533" s="18" t="n"/>
      <c r="E533" s="18" t="n"/>
      <c r="F533" s="9">
        <f>D533-E533</f>
        <v/>
      </c>
      <c r="G533">
        <f>IF(A533="","",IFERROR(INDEX(Map_Line,MATCH(A533,Map_Code,0)),"UNMAPPED"))</f>
        <v/>
      </c>
      <c r="H533">
        <f>IF(A533="","",IFERROR(INDEX(Map_Stmt,MATCH(A533,Map_Code,0)),"UNMAPPED"))</f>
        <v/>
      </c>
      <c r="I533" s="9">
        <f>IF(A533="",0,IFERROR(F533*INDEX(Map_Sign,MATCH(A533,Map_Code,0)),0))</f>
        <v/>
      </c>
    </row>
    <row r="534">
      <c r="A534" s="4" t="n"/>
      <c r="B534" s="4" t="n"/>
      <c r="C534" s="5" t="n"/>
      <c r="D534" s="18" t="n"/>
      <c r="E534" s="18" t="n"/>
      <c r="F534" s="9">
        <f>D534-E534</f>
        <v/>
      </c>
      <c r="G534">
        <f>IF(A534="","",IFERROR(INDEX(Map_Line,MATCH(A534,Map_Code,0)),"UNMAPPED"))</f>
        <v/>
      </c>
      <c r="H534">
        <f>IF(A534="","",IFERROR(INDEX(Map_Stmt,MATCH(A534,Map_Code,0)),"UNMAPPED"))</f>
        <v/>
      </c>
      <c r="I534" s="9">
        <f>IF(A534="",0,IFERROR(F534*INDEX(Map_Sign,MATCH(A534,Map_Code,0)),0))</f>
        <v/>
      </c>
    </row>
    <row r="535">
      <c r="A535" s="4" t="n"/>
      <c r="B535" s="4" t="n"/>
      <c r="C535" s="5" t="n"/>
      <c r="D535" s="18" t="n"/>
      <c r="E535" s="18" t="n"/>
      <c r="F535" s="9">
        <f>D535-E535</f>
        <v/>
      </c>
      <c r="G535">
        <f>IF(A535="","",IFERROR(INDEX(Map_Line,MATCH(A535,Map_Code,0)),"UNMAPPED"))</f>
        <v/>
      </c>
      <c r="H535">
        <f>IF(A535="","",IFERROR(INDEX(Map_Stmt,MATCH(A535,Map_Code,0)),"UNMAPPED"))</f>
        <v/>
      </c>
      <c r="I535" s="9">
        <f>IF(A535="",0,IFERROR(F535*INDEX(Map_Sign,MATCH(A535,Map_Code,0)),0))</f>
        <v/>
      </c>
    </row>
    <row r="536">
      <c r="A536" s="4" t="n"/>
      <c r="B536" s="4" t="n"/>
      <c r="C536" s="5" t="n"/>
      <c r="D536" s="18" t="n"/>
      <c r="E536" s="18" t="n"/>
      <c r="F536" s="9">
        <f>D536-E536</f>
        <v/>
      </c>
      <c r="G536">
        <f>IF(A536="","",IFERROR(INDEX(Map_Line,MATCH(A536,Map_Code,0)),"UNMAPPED"))</f>
        <v/>
      </c>
      <c r="H536">
        <f>IF(A536="","",IFERROR(INDEX(Map_Stmt,MATCH(A536,Map_Code,0)),"UNMAPPED"))</f>
        <v/>
      </c>
      <c r="I536" s="9">
        <f>IF(A536="",0,IFERROR(F536*INDEX(Map_Sign,MATCH(A536,Map_Code,0)),0))</f>
        <v/>
      </c>
    </row>
    <row r="537">
      <c r="A537" s="4" t="n"/>
      <c r="B537" s="4" t="n"/>
      <c r="C537" s="5" t="n"/>
      <c r="D537" s="18" t="n"/>
      <c r="E537" s="18" t="n"/>
      <c r="F537" s="9">
        <f>D537-E537</f>
        <v/>
      </c>
      <c r="G537">
        <f>IF(A537="","",IFERROR(INDEX(Map_Line,MATCH(A537,Map_Code,0)),"UNMAPPED"))</f>
        <v/>
      </c>
      <c r="H537">
        <f>IF(A537="","",IFERROR(INDEX(Map_Stmt,MATCH(A537,Map_Code,0)),"UNMAPPED"))</f>
        <v/>
      </c>
      <c r="I537" s="9">
        <f>IF(A537="",0,IFERROR(F537*INDEX(Map_Sign,MATCH(A537,Map_Code,0)),0))</f>
        <v/>
      </c>
    </row>
    <row r="538">
      <c r="A538" s="4" t="n"/>
      <c r="B538" s="4" t="n"/>
      <c r="C538" s="5" t="n"/>
      <c r="D538" s="18" t="n"/>
      <c r="E538" s="18" t="n"/>
      <c r="F538" s="9">
        <f>D538-E538</f>
        <v/>
      </c>
      <c r="G538">
        <f>IF(A538="","",IFERROR(INDEX(Map_Line,MATCH(A538,Map_Code,0)),"UNMAPPED"))</f>
        <v/>
      </c>
      <c r="H538">
        <f>IF(A538="","",IFERROR(INDEX(Map_Stmt,MATCH(A538,Map_Code,0)),"UNMAPPED"))</f>
        <v/>
      </c>
      <c r="I538" s="9">
        <f>IF(A538="",0,IFERROR(F538*INDEX(Map_Sign,MATCH(A538,Map_Code,0)),0))</f>
        <v/>
      </c>
    </row>
    <row r="539">
      <c r="A539" s="4" t="n"/>
      <c r="B539" s="4" t="n"/>
      <c r="C539" s="5" t="n"/>
      <c r="D539" s="18" t="n"/>
      <c r="E539" s="18" t="n"/>
      <c r="F539" s="9">
        <f>D539-E539</f>
        <v/>
      </c>
      <c r="G539">
        <f>IF(A539="","",IFERROR(INDEX(Map_Line,MATCH(A539,Map_Code,0)),"UNMAPPED"))</f>
        <v/>
      </c>
      <c r="H539">
        <f>IF(A539="","",IFERROR(INDEX(Map_Stmt,MATCH(A539,Map_Code,0)),"UNMAPPED"))</f>
        <v/>
      </c>
      <c r="I539" s="9">
        <f>IF(A539="",0,IFERROR(F539*INDEX(Map_Sign,MATCH(A539,Map_Code,0)),0))</f>
        <v/>
      </c>
    </row>
    <row r="540">
      <c r="A540" s="4" t="n"/>
      <c r="B540" s="4" t="n"/>
      <c r="C540" s="5" t="n"/>
      <c r="D540" s="18" t="n"/>
      <c r="E540" s="18" t="n"/>
      <c r="F540" s="9">
        <f>D540-E540</f>
        <v/>
      </c>
      <c r="G540">
        <f>IF(A540="","",IFERROR(INDEX(Map_Line,MATCH(A540,Map_Code,0)),"UNMAPPED"))</f>
        <v/>
      </c>
      <c r="H540">
        <f>IF(A540="","",IFERROR(INDEX(Map_Stmt,MATCH(A540,Map_Code,0)),"UNMAPPED"))</f>
        <v/>
      </c>
      <c r="I540" s="9">
        <f>IF(A540="",0,IFERROR(F540*INDEX(Map_Sign,MATCH(A540,Map_Code,0)),0))</f>
        <v/>
      </c>
    </row>
    <row r="541">
      <c r="A541" s="4" t="n"/>
      <c r="B541" s="4" t="n"/>
      <c r="C541" s="5" t="n"/>
      <c r="D541" s="18" t="n"/>
      <c r="E541" s="18" t="n"/>
      <c r="F541" s="9">
        <f>D541-E541</f>
        <v/>
      </c>
      <c r="G541">
        <f>IF(A541="","",IFERROR(INDEX(Map_Line,MATCH(A541,Map_Code,0)),"UNMAPPED"))</f>
        <v/>
      </c>
      <c r="H541">
        <f>IF(A541="","",IFERROR(INDEX(Map_Stmt,MATCH(A541,Map_Code,0)),"UNMAPPED"))</f>
        <v/>
      </c>
      <c r="I541" s="9">
        <f>IF(A541="",0,IFERROR(F541*INDEX(Map_Sign,MATCH(A541,Map_Code,0)),0))</f>
        <v/>
      </c>
    </row>
    <row r="542">
      <c r="A542" s="4" t="n"/>
      <c r="B542" s="4" t="n"/>
      <c r="C542" s="5" t="n"/>
      <c r="D542" s="18" t="n"/>
      <c r="E542" s="18" t="n"/>
      <c r="F542" s="9">
        <f>D542-E542</f>
        <v/>
      </c>
      <c r="G542">
        <f>IF(A542="","",IFERROR(INDEX(Map_Line,MATCH(A542,Map_Code,0)),"UNMAPPED"))</f>
        <v/>
      </c>
      <c r="H542">
        <f>IF(A542="","",IFERROR(INDEX(Map_Stmt,MATCH(A542,Map_Code,0)),"UNMAPPED"))</f>
        <v/>
      </c>
      <c r="I542" s="9">
        <f>IF(A542="",0,IFERROR(F542*INDEX(Map_Sign,MATCH(A542,Map_Code,0)),0))</f>
        <v/>
      </c>
    </row>
    <row r="543">
      <c r="A543" s="4" t="n"/>
      <c r="B543" s="4" t="n"/>
      <c r="C543" s="5" t="n"/>
      <c r="D543" s="18" t="n"/>
      <c r="E543" s="18" t="n"/>
      <c r="F543" s="9">
        <f>D543-E543</f>
        <v/>
      </c>
      <c r="G543">
        <f>IF(A543="","",IFERROR(INDEX(Map_Line,MATCH(A543,Map_Code,0)),"UNMAPPED"))</f>
        <v/>
      </c>
      <c r="H543">
        <f>IF(A543="","",IFERROR(INDEX(Map_Stmt,MATCH(A543,Map_Code,0)),"UNMAPPED"))</f>
        <v/>
      </c>
      <c r="I543" s="9">
        <f>IF(A543="",0,IFERROR(F543*INDEX(Map_Sign,MATCH(A543,Map_Code,0)),0))</f>
        <v/>
      </c>
    </row>
    <row r="544">
      <c r="A544" s="4" t="n"/>
      <c r="B544" s="4" t="n"/>
      <c r="C544" s="5" t="n"/>
      <c r="D544" s="18" t="n"/>
      <c r="E544" s="18" t="n"/>
      <c r="F544" s="9">
        <f>D544-E544</f>
        <v/>
      </c>
      <c r="G544">
        <f>IF(A544="","",IFERROR(INDEX(Map_Line,MATCH(A544,Map_Code,0)),"UNMAPPED"))</f>
        <v/>
      </c>
      <c r="H544">
        <f>IF(A544="","",IFERROR(INDEX(Map_Stmt,MATCH(A544,Map_Code,0)),"UNMAPPED"))</f>
        <v/>
      </c>
      <c r="I544" s="9">
        <f>IF(A544="",0,IFERROR(F544*INDEX(Map_Sign,MATCH(A544,Map_Code,0)),0))</f>
        <v/>
      </c>
    </row>
    <row r="545">
      <c r="A545" s="4" t="n"/>
      <c r="B545" s="4" t="n"/>
      <c r="C545" s="5" t="n"/>
      <c r="D545" s="18" t="n"/>
      <c r="E545" s="18" t="n"/>
      <c r="F545" s="9">
        <f>D545-E545</f>
        <v/>
      </c>
      <c r="G545">
        <f>IF(A545="","",IFERROR(INDEX(Map_Line,MATCH(A545,Map_Code,0)),"UNMAPPED"))</f>
        <v/>
      </c>
      <c r="H545">
        <f>IF(A545="","",IFERROR(INDEX(Map_Stmt,MATCH(A545,Map_Code,0)),"UNMAPPED"))</f>
        <v/>
      </c>
      <c r="I545" s="9">
        <f>IF(A545="",0,IFERROR(F545*INDEX(Map_Sign,MATCH(A545,Map_Code,0)),0))</f>
        <v/>
      </c>
    </row>
    <row r="546">
      <c r="A546" s="4" t="n"/>
      <c r="B546" s="4" t="n"/>
      <c r="C546" s="5" t="n"/>
      <c r="D546" s="18" t="n"/>
      <c r="E546" s="18" t="n"/>
      <c r="F546" s="9">
        <f>D546-E546</f>
        <v/>
      </c>
      <c r="G546">
        <f>IF(A546="","",IFERROR(INDEX(Map_Line,MATCH(A546,Map_Code,0)),"UNMAPPED"))</f>
        <v/>
      </c>
      <c r="H546">
        <f>IF(A546="","",IFERROR(INDEX(Map_Stmt,MATCH(A546,Map_Code,0)),"UNMAPPED"))</f>
        <v/>
      </c>
      <c r="I546" s="9">
        <f>IF(A546="",0,IFERROR(F546*INDEX(Map_Sign,MATCH(A546,Map_Code,0)),0))</f>
        <v/>
      </c>
    </row>
    <row r="547">
      <c r="A547" s="4" t="n"/>
      <c r="B547" s="4" t="n"/>
      <c r="C547" s="5" t="n"/>
      <c r="D547" s="18" t="n"/>
      <c r="E547" s="18" t="n"/>
      <c r="F547" s="9">
        <f>D547-E547</f>
        <v/>
      </c>
      <c r="G547">
        <f>IF(A547="","",IFERROR(INDEX(Map_Line,MATCH(A547,Map_Code,0)),"UNMAPPED"))</f>
        <v/>
      </c>
      <c r="H547">
        <f>IF(A547="","",IFERROR(INDEX(Map_Stmt,MATCH(A547,Map_Code,0)),"UNMAPPED"))</f>
        <v/>
      </c>
      <c r="I547" s="9">
        <f>IF(A547="",0,IFERROR(F547*INDEX(Map_Sign,MATCH(A547,Map_Code,0)),0))</f>
        <v/>
      </c>
    </row>
    <row r="548">
      <c r="A548" s="4" t="n"/>
      <c r="B548" s="4" t="n"/>
      <c r="C548" s="5" t="n"/>
      <c r="D548" s="18" t="n"/>
      <c r="E548" s="18" t="n"/>
      <c r="F548" s="9">
        <f>D548-E548</f>
        <v/>
      </c>
      <c r="G548">
        <f>IF(A548="","",IFERROR(INDEX(Map_Line,MATCH(A548,Map_Code,0)),"UNMAPPED"))</f>
        <v/>
      </c>
      <c r="H548">
        <f>IF(A548="","",IFERROR(INDEX(Map_Stmt,MATCH(A548,Map_Code,0)),"UNMAPPED"))</f>
        <v/>
      </c>
      <c r="I548" s="9">
        <f>IF(A548="",0,IFERROR(F548*INDEX(Map_Sign,MATCH(A548,Map_Code,0)),0))</f>
        <v/>
      </c>
    </row>
    <row r="549">
      <c r="A549" s="4" t="n"/>
      <c r="B549" s="4" t="n"/>
      <c r="C549" s="5" t="n"/>
      <c r="D549" s="18" t="n"/>
      <c r="E549" s="18" t="n"/>
      <c r="F549" s="9">
        <f>D549-E549</f>
        <v/>
      </c>
      <c r="G549">
        <f>IF(A549="","",IFERROR(INDEX(Map_Line,MATCH(A549,Map_Code,0)),"UNMAPPED"))</f>
        <v/>
      </c>
      <c r="H549">
        <f>IF(A549="","",IFERROR(INDEX(Map_Stmt,MATCH(A549,Map_Code,0)),"UNMAPPED"))</f>
        <v/>
      </c>
      <c r="I549" s="9">
        <f>IF(A549="",0,IFERROR(F549*INDEX(Map_Sign,MATCH(A549,Map_Code,0)),0))</f>
        <v/>
      </c>
    </row>
    <row r="550">
      <c r="A550" s="4" t="n"/>
      <c r="B550" s="4" t="n"/>
      <c r="C550" s="5" t="n"/>
      <c r="D550" s="18" t="n"/>
      <c r="E550" s="18" t="n"/>
      <c r="F550" s="9">
        <f>D550-E550</f>
        <v/>
      </c>
      <c r="G550">
        <f>IF(A550="","",IFERROR(INDEX(Map_Line,MATCH(A550,Map_Code,0)),"UNMAPPED"))</f>
        <v/>
      </c>
      <c r="H550">
        <f>IF(A550="","",IFERROR(INDEX(Map_Stmt,MATCH(A550,Map_Code,0)),"UNMAPPED"))</f>
        <v/>
      </c>
      <c r="I550" s="9">
        <f>IF(A550="",0,IFERROR(F550*INDEX(Map_Sign,MATCH(A550,Map_Code,0)),0))</f>
        <v/>
      </c>
    </row>
    <row r="551">
      <c r="A551" s="4" t="n"/>
      <c r="B551" s="4" t="n"/>
      <c r="C551" s="5" t="n"/>
      <c r="D551" s="18" t="n"/>
      <c r="E551" s="18" t="n"/>
      <c r="F551" s="9">
        <f>D551-E551</f>
        <v/>
      </c>
      <c r="G551">
        <f>IF(A551="","",IFERROR(INDEX(Map_Line,MATCH(A551,Map_Code,0)),"UNMAPPED"))</f>
        <v/>
      </c>
      <c r="H551">
        <f>IF(A551="","",IFERROR(INDEX(Map_Stmt,MATCH(A551,Map_Code,0)),"UNMAPPED"))</f>
        <v/>
      </c>
      <c r="I551" s="9">
        <f>IF(A551="",0,IFERROR(F551*INDEX(Map_Sign,MATCH(A551,Map_Code,0)),0))</f>
        <v/>
      </c>
    </row>
    <row r="552">
      <c r="A552" s="4" t="n"/>
      <c r="B552" s="4" t="n"/>
      <c r="C552" s="5" t="n"/>
      <c r="D552" s="18" t="n"/>
      <c r="E552" s="18" t="n"/>
      <c r="F552" s="9">
        <f>D552-E552</f>
        <v/>
      </c>
      <c r="G552">
        <f>IF(A552="","",IFERROR(INDEX(Map_Line,MATCH(A552,Map_Code,0)),"UNMAPPED"))</f>
        <v/>
      </c>
      <c r="H552">
        <f>IF(A552="","",IFERROR(INDEX(Map_Stmt,MATCH(A552,Map_Code,0)),"UNMAPPED"))</f>
        <v/>
      </c>
      <c r="I552" s="9">
        <f>IF(A552="",0,IFERROR(F552*INDEX(Map_Sign,MATCH(A552,Map_Code,0)),0))</f>
        <v/>
      </c>
    </row>
    <row r="553">
      <c r="A553" s="4" t="n"/>
      <c r="B553" s="4" t="n"/>
      <c r="C553" s="5" t="n"/>
      <c r="D553" s="18" t="n"/>
      <c r="E553" s="18" t="n"/>
      <c r="F553" s="9">
        <f>D553-E553</f>
        <v/>
      </c>
      <c r="G553">
        <f>IF(A553="","",IFERROR(INDEX(Map_Line,MATCH(A553,Map_Code,0)),"UNMAPPED"))</f>
        <v/>
      </c>
      <c r="H553">
        <f>IF(A553="","",IFERROR(INDEX(Map_Stmt,MATCH(A553,Map_Code,0)),"UNMAPPED"))</f>
        <v/>
      </c>
      <c r="I553" s="9">
        <f>IF(A553="",0,IFERROR(F553*INDEX(Map_Sign,MATCH(A553,Map_Code,0)),0))</f>
        <v/>
      </c>
    </row>
    <row r="554">
      <c r="A554" s="4" t="n"/>
      <c r="B554" s="4" t="n"/>
      <c r="C554" s="5" t="n"/>
      <c r="D554" s="18" t="n"/>
      <c r="E554" s="18" t="n"/>
      <c r="F554" s="9">
        <f>D554-E554</f>
        <v/>
      </c>
      <c r="G554">
        <f>IF(A554="","",IFERROR(INDEX(Map_Line,MATCH(A554,Map_Code,0)),"UNMAPPED"))</f>
        <v/>
      </c>
      <c r="H554">
        <f>IF(A554="","",IFERROR(INDEX(Map_Stmt,MATCH(A554,Map_Code,0)),"UNMAPPED"))</f>
        <v/>
      </c>
      <c r="I554" s="9">
        <f>IF(A554="",0,IFERROR(F554*INDEX(Map_Sign,MATCH(A554,Map_Code,0)),0))</f>
        <v/>
      </c>
    </row>
    <row r="555">
      <c r="A555" s="4" t="n"/>
      <c r="B555" s="4" t="n"/>
      <c r="C555" s="5" t="n"/>
      <c r="D555" s="18" t="n"/>
      <c r="E555" s="18" t="n"/>
      <c r="F555" s="9">
        <f>D555-E555</f>
        <v/>
      </c>
      <c r="G555">
        <f>IF(A555="","",IFERROR(INDEX(Map_Line,MATCH(A555,Map_Code,0)),"UNMAPPED"))</f>
        <v/>
      </c>
      <c r="H555">
        <f>IF(A555="","",IFERROR(INDEX(Map_Stmt,MATCH(A555,Map_Code,0)),"UNMAPPED"))</f>
        <v/>
      </c>
      <c r="I555" s="9">
        <f>IF(A555="",0,IFERROR(F555*INDEX(Map_Sign,MATCH(A555,Map_Code,0)),0))</f>
        <v/>
      </c>
    </row>
    <row r="556">
      <c r="A556" s="4" t="n"/>
      <c r="B556" s="4" t="n"/>
      <c r="C556" s="5" t="n"/>
      <c r="D556" s="18" t="n"/>
      <c r="E556" s="18" t="n"/>
      <c r="F556" s="9">
        <f>D556-E556</f>
        <v/>
      </c>
      <c r="G556">
        <f>IF(A556="","",IFERROR(INDEX(Map_Line,MATCH(A556,Map_Code,0)),"UNMAPPED"))</f>
        <v/>
      </c>
      <c r="H556">
        <f>IF(A556="","",IFERROR(INDEX(Map_Stmt,MATCH(A556,Map_Code,0)),"UNMAPPED"))</f>
        <v/>
      </c>
      <c r="I556" s="9">
        <f>IF(A556="",0,IFERROR(F556*INDEX(Map_Sign,MATCH(A556,Map_Code,0)),0))</f>
        <v/>
      </c>
    </row>
    <row r="557">
      <c r="A557" s="4" t="n"/>
      <c r="B557" s="4" t="n"/>
      <c r="C557" s="5" t="n"/>
      <c r="D557" s="18" t="n"/>
      <c r="E557" s="18" t="n"/>
      <c r="F557" s="9">
        <f>D557-E557</f>
        <v/>
      </c>
      <c r="G557">
        <f>IF(A557="","",IFERROR(INDEX(Map_Line,MATCH(A557,Map_Code,0)),"UNMAPPED"))</f>
        <v/>
      </c>
      <c r="H557">
        <f>IF(A557="","",IFERROR(INDEX(Map_Stmt,MATCH(A557,Map_Code,0)),"UNMAPPED"))</f>
        <v/>
      </c>
      <c r="I557" s="9">
        <f>IF(A557="",0,IFERROR(F557*INDEX(Map_Sign,MATCH(A557,Map_Code,0)),0))</f>
        <v/>
      </c>
    </row>
    <row r="558">
      <c r="A558" s="4" t="n"/>
      <c r="B558" s="4" t="n"/>
      <c r="C558" s="5" t="n"/>
      <c r="D558" s="18" t="n"/>
      <c r="E558" s="18" t="n"/>
      <c r="F558" s="9">
        <f>D558-E558</f>
        <v/>
      </c>
      <c r="G558">
        <f>IF(A558="","",IFERROR(INDEX(Map_Line,MATCH(A558,Map_Code,0)),"UNMAPPED"))</f>
        <v/>
      </c>
      <c r="H558">
        <f>IF(A558="","",IFERROR(INDEX(Map_Stmt,MATCH(A558,Map_Code,0)),"UNMAPPED"))</f>
        <v/>
      </c>
      <c r="I558" s="9">
        <f>IF(A558="",0,IFERROR(F558*INDEX(Map_Sign,MATCH(A558,Map_Code,0)),0))</f>
        <v/>
      </c>
    </row>
    <row r="559">
      <c r="A559" s="4" t="n"/>
      <c r="B559" s="4" t="n"/>
      <c r="C559" s="5" t="n"/>
      <c r="D559" s="18" t="n"/>
      <c r="E559" s="18" t="n"/>
      <c r="F559" s="9">
        <f>D559-E559</f>
        <v/>
      </c>
      <c r="G559">
        <f>IF(A559="","",IFERROR(INDEX(Map_Line,MATCH(A559,Map_Code,0)),"UNMAPPED"))</f>
        <v/>
      </c>
      <c r="H559">
        <f>IF(A559="","",IFERROR(INDEX(Map_Stmt,MATCH(A559,Map_Code,0)),"UNMAPPED"))</f>
        <v/>
      </c>
      <c r="I559" s="9">
        <f>IF(A559="",0,IFERROR(F559*INDEX(Map_Sign,MATCH(A559,Map_Code,0)),0))</f>
        <v/>
      </c>
    </row>
    <row r="560">
      <c r="A560" s="4" t="n"/>
      <c r="B560" s="4" t="n"/>
      <c r="C560" s="5" t="n"/>
      <c r="D560" s="18" t="n"/>
      <c r="E560" s="18" t="n"/>
      <c r="F560" s="9">
        <f>D560-E560</f>
        <v/>
      </c>
      <c r="G560">
        <f>IF(A560="","",IFERROR(INDEX(Map_Line,MATCH(A560,Map_Code,0)),"UNMAPPED"))</f>
        <v/>
      </c>
      <c r="H560">
        <f>IF(A560="","",IFERROR(INDEX(Map_Stmt,MATCH(A560,Map_Code,0)),"UNMAPPED"))</f>
        <v/>
      </c>
      <c r="I560" s="9">
        <f>IF(A560="",0,IFERROR(F560*INDEX(Map_Sign,MATCH(A560,Map_Code,0)),0))</f>
        <v/>
      </c>
    </row>
    <row r="561">
      <c r="A561" s="4" t="n"/>
      <c r="B561" s="4" t="n"/>
      <c r="C561" s="5" t="n"/>
      <c r="D561" s="18" t="n"/>
      <c r="E561" s="18" t="n"/>
      <c r="F561" s="9">
        <f>D561-E561</f>
        <v/>
      </c>
      <c r="G561">
        <f>IF(A561="","",IFERROR(INDEX(Map_Line,MATCH(A561,Map_Code,0)),"UNMAPPED"))</f>
        <v/>
      </c>
      <c r="H561">
        <f>IF(A561="","",IFERROR(INDEX(Map_Stmt,MATCH(A561,Map_Code,0)),"UNMAPPED"))</f>
        <v/>
      </c>
      <c r="I561" s="9">
        <f>IF(A561="",0,IFERROR(F561*INDEX(Map_Sign,MATCH(A561,Map_Code,0)),0))</f>
        <v/>
      </c>
    </row>
    <row r="562">
      <c r="A562" s="4" t="n"/>
      <c r="B562" s="4" t="n"/>
      <c r="C562" s="5" t="n"/>
      <c r="D562" s="18" t="n"/>
      <c r="E562" s="18" t="n"/>
      <c r="F562" s="9">
        <f>D562-E562</f>
        <v/>
      </c>
      <c r="G562">
        <f>IF(A562="","",IFERROR(INDEX(Map_Line,MATCH(A562,Map_Code,0)),"UNMAPPED"))</f>
        <v/>
      </c>
      <c r="H562">
        <f>IF(A562="","",IFERROR(INDEX(Map_Stmt,MATCH(A562,Map_Code,0)),"UNMAPPED"))</f>
        <v/>
      </c>
      <c r="I562" s="9">
        <f>IF(A562="",0,IFERROR(F562*INDEX(Map_Sign,MATCH(A562,Map_Code,0)),0))</f>
        <v/>
      </c>
    </row>
    <row r="563">
      <c r="A563" s="4" t="n"/>
      <c r="B563" s="4" t="n"/>
      <c r="C563" s="5" t="n"/>
      <c r="D563" s="18" t="n"/>
      <c r="E563" s="18" t="n"/>
      <c r="F563" s="9">
        <f>D563-E563</f>
        <v/>
      </c>
      <c r="G563">
        <f>IF(A563="","",IFERROR(INDEX(Map_Line,MATCH(A563,Map_Code,0)),"UNMAPPED"))</f>
        <v/>
      </c>
      <c r="H563">
        <f>IF(A563="","",IFERROR(INDEX(Map_Stmt,MATCH(A563,Map_Code,0)),"UNMAPPED"))</f>
        <v/>
      </c>
      <c r="I563" s="9">
        <f>IF(A563="",0,IFERROR(F563*INDEX(Map_Sign,MATCH(A563,Map_Code,0)),0))</f>
        <v/>
      </c>
    </row>
    <row r="564">
      <c r="A564" s="4" t="n"/>
      <c r="B564" s="4" t="n"/>
      <c r="C564" s="5" t="n"/>
      <c r="D564" s="18" t="n"/>
      <c r="E564" s="18" t="n"/>
      <c r="F564" s="9">
        <f>D564-E564</f>
        <v/>
      </c>
      <c r="G564">
        <f>IF(A564="","",IFERROR(INDEX(Map_Line,MATCH(A564,Map_Code,0)),"UNMAPPED"))</f>
        <v/>
      </c>
      <c r="H564">
        <f>IF(A564="","",IFERROR(INDEX(Map_Stmt,MATCH(A564,Map_Code,0)),"UNMAPPED"))</f>
        <v/>
      </c>
      <c r="I564" s="9">
        <f>IF(A564="",0,IFERROR(F564*INDEX(Map_Sign,MATCH(A564,Map_Code,0)),0))</f>
        <v/>
      </c>
    </row>
    <row r="565">
      <c r="A565" s="4" t="n"/>
      <c r="B565" s="4" t="n"/>
      <c r="C565" s="5" t="n"/>
      <c r="D565" s="18" t="n"/>
      <c r="E565" s="18" t="n"/>
      <c r="F565" s="9">
        <f>D565-E565</f>
        <v/>
      </c>
      <c r="G565">
        <f>IF(A565="","",IFERROR(INDEX(Map_Line,MATCH(A565,Map_Code,0)),"UNMAPPED"))</f>
        <v/>
      </c>
      <c r="H565">
        <f>IF(A565="","",IFERROR(INDEX(Map_Stmt,MATCH(A565,Map_Code,0)),"UNMAPPED"))</f>
        <v/>
      </c>
      <c r="I565" s="9">
        <f>IF(A565="",0,IFERROR(F565*INDEX(Map_Sign,MATCH(A565,Map_Code,0)),0))</f>
        <v/>
      </c>
    </row>
    <row r="566">
      <c r="A566" s="4" t="n"/>
      <c r="B566" s="4" t="n"/>
      <c r="C566" s="5" t="n"/>
      <c r="D566" s="18" t="n"/>
      <c r="E566" s="18" t="n"/>
      <c r="F566" s="9">
        <f>D566-E566</f>
        <v/>
      </c>
      <c r="G566">
        <f>IF(A566="","",IFERROR(INDEX(Map_Line,MATCH(A566,Map_Code,0)),"UNMAPPED"))</f>
        <v/>
      </c>
      <c r="H566">
        <f>IF(A566="","",IFERROR(INDEX(Map_Stmt,MATCH(A566,Map_Code,0)),"UNMAPPED"))</f>
        <v/>
      </c>
      <c r="I566" s="9">
        <f>IF(A566="",0,IFERROR(F566*INDEX(Map_Sign,MATCH(A566,Map_Code,0)),0))</f>
        <v/>
      </c>
    </row>
    <row r="567">
      <c r="A567" s="4" t="n"/>
      <c r="B567" s="4" t="n"/>
      <c r="C567" s="5" t="n"/>
      <c r="D567" s="18" t="n"/>
      <c r="E567" s="18" t="n"/>
      <c r="F567" s="9">
        <f>D567-E567</f>
        <v/>
      </c>
      <c r="G567">
        <f>IF(A567="","",IFERROR(INDEX(Map_Line,MATCH(A567,Map_Code,0)),"UNMAPPED"))</f>
        <v/>
      </c>
      <c r="H567">
        <f>IF(A567="","",IFERROR(INDEX(Map_Stmt,MATCH(A567,Map_Code,0)),"UNMAPPED"))</f>
        <v/>
      </c>
      <c r="I567" s="9">
        <f>IF(A567="",0,IFERROR(F567*INDEX(Map_Sign,MATCH(A567,Map_Code,0)),0))</f>
        <v/>
      </c>
    </row>
    <row r="568">
      <c r="A568" s="4" t="n"/>
      <c r="B568" s="4" t="n"/>
      <c r="C568" s="5" t="n"/>
      <c r="D568" s="18" t="n"/>
      <c r="E568" s="18" t="n"/>
      <c r="F568" s="9">
        <f>D568-E568</f>
        <v/>
      </c>
      <c r="G568">
        <f>IF(A568="","",IFERROR(INDEX(Map_Line,MATCH(A568,Map_Code,0)),"UNMAPPED"))</f>
        <v/>
      </c>
      <c r="H568">
        <f>IF(A568="","",IFERROR(INDEX(Map_Stmt,MATCH(A568,Map_Code,0)),"UNMAPPED"))</f>
        <v/>
      </c>
      <c r="I568" s="9">
        <f>IF(A568="",0,IFERROR(F568*INDEX(Map_Sign,MATCH(A568,Map_Code,0)),0))</f>
        <v/>
      </c>
    </row>
    <row r="569">
      <c r="A569" s="4" t="n"/>
      <c r="B569" s="4" t="n"/>
      <c r="C569" s="5" t="n"/>
      <c r="D569" s="18" t="n"/>
      <c r="E569" s="18" t="n"/>
      <c r="F569" s="9">
        <f>D569-E569</f>
        <v/>
      </c>
      <c r="G569">
        <f>IF(A569="","",IFERROR(INDEX(Map_Line,MATCH(A569,Map_Code,0)),"UNMAPPED"))</f>
        <v/>
      </c>
      <c r="H569">
        <f>IF(A569="","",IFERROR(INDEX(Map_Stmt,MATCH(A569,Map_Code,0)),"UNMAPPED"))</f>
        <v/>
      </c>
      <c r="I569" s="9">
        <f>IF(A569="",0,IFERROR(F569*INDEX(Map_Sign,MATCH(A569,Map_Code,0)),0))</f>
        <v/>
      </c>
    </row>
    <row r="570">
      <c r="A570" s="4" t="n"/>
      <c r="B570" s="4" t="n"/>
      <c r="C570" s="5" t="n"/>
      <c r="D570" s="18" t="n"/>
      <c r="E570" s="18" t="n"/>
      <c r="F570" s="9">
        <f>D570-E570</f>
        <v/>
      </c>
      <c r="G570">
        <f>IF(A570="","",IFERROR(INDEX(Map_Line,MATCH(A570,Map_Code,0)),"UNMAPPED"))</f>
        <v/>
      </c>
      <c r="H570">
        <f>IF(A570="","",IFERROR(INDEX(Map_Stmt,MATCH(A570,Map_Code,0)),"UNMAPPED"))</f>
        <v/>
      </c>
      <c r="I570" s="9">
        <f>IF(A570="",0,IFERROR(F570*INDEX(Map_Sign,MATCH(A570,Map_Code,0)),0))</f>
        <v/>
      </c>
    </row>
    <row r="571">
      <c r="A571" s="4" t="n"/>
      <c r="B571" s="4" t="n"/>
      <c r="C571" s="5" t="n"/>
      <c r="D571" s="18" t="n"/>
      <c r="E571" s="18" t="n"/>
      <c r="F571" s="9">
        <f>D571-E571</f>
        <v/>
      </c>
      <c r="G571">
        <f>IF(A571="","",IFERROR(INDEX(Map_Line,MATCH(A571,Map_Code,0)),"UNMAPPED"))</f>
        <v/>
      </c>
      <c r="H571">
        <f>IF(A571="","",IFERROR(INDEX(Map_Stmt,MATCH(A571,Map_Code,0)),"UNMAPPED"))</f>
        <v/>
      </c>
      <c r="I571" s="9">
        <f>IF(A571="",0,IFERROR(F571*INDEX(Map_Sign,MATCH(A571,Map_Code,0)),0))</f>
        <v/>
      </c>
    </row>
    <row r="572">
      <c r="A572" s="4" t="n"/>
      <c r="B572" s="4" t="n"/>
      <c r="C572" s="5" t="n"/>
      <c r="D572" s="18" t="n"/>
      <c r="E572" s="18" t="n"/>
      <c r="F572" s="9">
        <f>D572-E572</f>
        <v/>
      </c>
      <c r="G572">
        <f>IF(A572="","",IFERROR(INDEX(Map_Line,MATCH(A572,Map_Code,0)),"UNMAPPED"))</f>
        <v/>
      </c>
      <c r="H572">
        <f>IF(A572="","",IFERROR(INDEX(Map_Stmt,MATCH(A572,Map_Code,0)),"UNMAPPED"))</f>
        <v/>
      </c>
      <c r="I572" s="9">
        <f>IF(A572="",0,IFERROR(F572*INDEX(Map_Sign,MATCH(A572,Map_Code,0)),0))</f>
        <v/>
      </c>
    </row>
    <row r="573">
      <c r="A573" s="4" t="n"/>
      <c r="B573" s="4" t="n"/>
      <c r="C573" s="5" t="n"/>
      <c r="D573" s="18" t="n"/>
      <c r="E573" s="18" t="n"/>
      <c r="F573" s="9">
        <f>D573-E573</f>
        <v/>
      </c>
      <c r="G573">
        <f>IF(A573="","",IFERROR(INDEX(Map_Line,MATCH(A573,Map_Code,0)),"UNMAPPED"))</f>
        <v/>
      </c>
      <c r="H573">
        <f>IF(A573="","",IFERROR(INDEX(Map_Stmt,MATCH(A573,Map_Code,0)),"UNMAPPED"))</f>
        <v/>
      </c>
      <c r="I573" s="9">
        <f>IF(A573="",0,IFERROR(F573*INDEX(Map_Sign,MATCH(A573,Map_Code,0)),0))</f>
        <v/>
      </c>
    </row>
    <row r="574">
      <c r="A574" s="4" t="n"/>
      <c r="B574" s="4" t="n"/>
      <c r="C574" s="5" t="n"/>
      <c r="D574" s="18" t="n"/>
      <c r="E574" s="18" t="n"/>
      <c r="F574" s="9">
        <f>D574-E574</f>
        <v/>
      </c>
      <c r="G574">
        <f>IF(A574="","",IFERROR(INDEX(Map_Line,MATCH(A574,Map_Code,0)),"UNMAPPED"))</f>
        <v/>
      </c>
      <c r="H574">
        <f>IF(A574="","",IFERROR(INDEX(Map_Stmt,MATCH(A574,Map_Code,0)),"UNMAPPED"))</f>
        <v/>
      </c>
      <c r="I574" s="9">
        <f>IF(A574="",0,IFERROR(F574*INDEX(Map_Sign,MATCH(A574,Map_Code,0)),0))</f>
        <v/>
      </c>
    </row>
    <row r="575">
      <c r="A575" s="4" t="n"/>
      <c r="B575" s="4" t="n"/>
      <c r="C575" s="5" t="n"/>
      <c r="D575" s="18" t="n"/>
      <c r="E575" s="18" t="n"/>
      <c r="F575" s="9">
        <f>D575-E575</f>
        <v/>
      </c>
      <c r="G575">
        <f>IF(A575="","",IFERROR(INDEX(Map_Line,MATCH(A575,Map_Code,0)),"UNMAPPED"))</f>
        <v/>
      </c>
      <c r="H575">
        <f>IF(A575="","",IFERROR(INDEX(Map_Stmt,MATCH(A575,Map_Code,0)),"UNMAPPED"))</f>
        <v/>
      </c>
      <c r="I575" s="9">
        <f>IF(A575="",0,IFERROR(F575*INDEX(Map_Sign,MATCH(A575,Map_Code,0)),0))</f>
        <v/>
      </c>
    </row>
    <row r="576">
      <c r="A576" s="4" t="n"/>
      <c r="B576" s="4" t="n"/>
      <c r="C576" s="5" t="n"/>
      <c r="D576" s="18" t="n"/>
      <c r="E576" s="18" t="n"/>
      <c r="F576" s="9">
        <f>D576-E576</f>
        <v/>
      </c>
      <c r="G576">
        <f>IF(A576="","",IFERROR(INDEX(Map_Line,MATCH(A576,Map_Code,0)),"UNMAPPED"))</f>
        <v/>
      </c>
      <c r="H576">
        <f>IF(A576="","",IFERROR(INDEX(Map_Stmt,MATCH(A576,Map_Code,0)),"UNMAPPED"))</f>
        <v/>
      </c>
      <c r="I576" s="9">
        <f>IF(A576="",0,IFERROR(F576*INDEX(Map_Sign,MATCH(A576,Map_Code,0)),0))</f>
        <v/>
      </c>
    </row>
    <row r="577">
      <c r="A577" s="4" t="n"/>
      <c r="B577" s="4" t="n"/>
      <c r="C577" s="5" t="n"/>
      <c r="D577" s="18" t="n"/>
      <c r="E577" s="18" t="n"/>
      <c r="F577" s="9">
        <f>D577-E577</f>
        <v/>
      </c>
      <c r="G577">
        <f>IF(A577="","",IFERROR(INDEX(Map_Line,MATCH(A577,Map_Code,0)),"UNMAPPED"))</f>
        <v/>
      </c>
      <c r="H577">
        <f>IF(A577="","",IFERROR(INDEX(Map_Stmt,MATCH(A577,Map_Code,0)),"UNMAPPED"))</f>
        <v/>
      </c>
      <c r="I577" s="9">
        <f>IF(A577="",0,IFERROR(F577*INDEX(Map_Sign,MATCH(A577,Map_Code,0)),0))</f>
        <v/>
      </c>
    </row>
    <row r="578">
      <c r="A578" s="4" t="n"/>
      <c r="B578" s="4" t="n"/>
      <c r="C578" s="5" t="n"/>
      <c r="D578" s="18" t="n"/>
      <c r="E578" s="18" t="n"/>
      <c r="F578" s="9">
        <f>D578-E578</f>
        <v/>
      </c>
      <c r="G578">
        <f>IF(A578="","",IFERROR(INDEX(Map_Line,MATCH(A578,Map_Code,0)),"UNMAPPED"))</f>
        <v/>
      </c>
      <c r="H578">
        <f>IF(A578="","",IFERROR(INDEX(Map_Stmt,MATCH(A578,Map_Code,0)),"UNMAPPED"))</f>
        <v/>
      </c>
      <c r="I578" s="9">
        <f>IF(A578="",0,IFERROR(F578*INDEX(Map_Sign,MATCH(A578,Map_Code,0)),0))</f>
        <v/>
      </c>
    </row>
    <row r="579">
      <c r="A579" s="4" t="n"/>
      <c r="B579" s="4" t="n"/>
      <c r="C579" s="5" t="n"/>
      <c r="D579" s="18" t="n"/>
      <c r="E579" s="18" t="n"/>
      <c r="F579" s="9">
        <f>D579-E579</f>
        <v/>
      </c>
      <c r="G579">
        <f>IF(A579="","",IFERROR(INDEX(Map_Line,MATCH(A579,Map_Code,0)),"UNMAPPED"))</f>
        <v/>
      </c>
      <c r="H579">
        <f>IF(A579="","",IFERROR(INDEX(Map_Stmt,MATCH(A579,Map_Code,0)),"UNMAPPED"))</f>
        <v/>
      </c>
      <c r="I579" s="9">
        <f>IF(A579="",0,IFERROR(F579*INDEX(Map_Sign,MATCH(A579,Map_Code,0)),0))</f>
        <v/>
      </c>
    </row>
    <row r="580">
      <c r="A580" s="4" t="n"/>
      <c r="B580" s="4" t="n"/>
      <c r="C580" s="5" t="n"/>
      <c r="D580" s="18" t="n"/>
      <c r="E580" s="18" t="n"/>
      <c r="F580" s="9">
        <f>D580-E580</f>
        <v/>
      </c>
      <c r="G580">
        <f>IF(A580="","",IFERROR(INDEX(Map_Line,MATCH(A580,Map_Code,0)),"UNMAPPED"))</f>
        <v/>
      </c>
      <c r="H580">
        <f>IF(A580="","",IFERROR(INDEX(Map_Stmt,MATCH(A580,Map_Code,0)),"UNMAPPED"))</f>
        <v/>
      </c>
      <c r="I580" s="9">
        <f>IF(A580="",0,IFERROR(F580*INDEX(Map_Sign,MATCH(A580,Map_Code,0)),0))</f>
        <v/>
      </c>
    </row>
    <row r="581">
      <c r="A581" s="4" t="n"/>
      <c r="B581" s="4" t="n"/>
      <c r="C581" s="5" t="n"/>
      <c r="D581" s="18" t="n"/>
      <c r="E581" s="18" t="n"/>
      <c r="F581" s="9">
        <f>D581-E581</f>
        <v/>
      </c>
      <c r="G581">
        <f>IF(A581="","",IFERROR(INDEX(Map_Line,MATCH(A581,Map_Code,0)),"UNMAPPED"))</f>
        <v/>
      </c>
      <c r="H581">
        <f>IF(A581="","",IFERROR(INDEX(Map_Stmt,MATCH(A581,Map_Code,0)),"UNMAPPED"))</f>
        <v/>
      </c>
      <c r="I581" s="9">
        <f>IF(A581="",0,IFERROR(F581*INDEX(Map_Sign,MATCH(A581,Map_Code,0)),0))</f>
        <v/>
      </c>
    </row>
    <row r="582">
      <c r="A582" s="4" t="n"/>
      <c r="B582" s="4" t="n"/>
      <c r="C582" s="5" t="n"/>
      <c r="D582" s="18" t="n"/>
      <c r="E582" s="18" t="n"/>
      <c r="F582" s="9">
        <f>D582-E582</f>
        <v/>
      </c>
      <c r="G582">
        <f>IF(A582="","",IFERROR(INDEX(Map_Line,MATCH(A582,Map_Code,0)),"UNMAPPED"))</f>
        <v/>
      </c>
      <c r="H582">
        <f>IF(A582="","",IFERROR(INDEX(Map_Stmt,MATCH(A582,Map_Code,0)),"UNMAPPED"))</f>
        <v/>
      </c>
      <c r="I582" s="9">
        <f>IF(A582="",0,IFERROR(F582*INDEX(Map_Sign,MATCH(A582,Map_Code,0)),0))</f>
        <v/>
      </c>
    </row>
    <row r="583">
      <c r="A583" s="4" t="n"/>
      <c r="B583" s="4" t="n"/>
      <c r="C583" s="5" t="n"/>
      <c r="D583" s="18" t="n"/>
      <c r="E583" s="18" t="n"/>
      <c r="F583" s="9">
        <f>D583-E583</f>
        <v/>
      </c>
      <c r="G583">
        <f>IF(A583="","",IFERROR(INDEX(Map_Line,MATCH(A583,Map_Code,0)),"UNMAPPED"))</f>
        <v/>
      </c>
      <c r="H583">
        <f>IF(A583="","",IFERROR(INDEX(Map_Stmt,MATCH(A583,Map_Code,0)),"UNMAPPED"))</f>
        <v/>
      </c>
      <c r="I583" s="9">
        <f>IF(A583="",0,IFERROR(F583*INDEX(Map_Sign,MATCH(A583,Map_Code,0)),0))</f>
        <v/>
      </c>
    </row>
    <row r="584">
      <c r="A584" s="4" t="n"/>
      <c r="B584" s="4" t="n"/>
      <c r="C584" s="5" t="n"/>
      <c r="D584" s="18" t="n"/>
      <c r="E584" s="18" t="n"/>
      <c r="F584" s="9">
        <f>D584-E584</f>
        <v/>
      </c>
      <c r="G584">
        <f>IF(A584="","",IFERROR(INDEX(Map_Line,MATCH(A584,Map_Code,0)),"UNMAPPED"))</f>
        <v/>
      </c>
      <c r="H584">
        <f>IF(A584="","",IFERROR(INDEX(Map_Stmt,MATCH(A584,Map_Code,0)),"UNMAPPED"))</f>
        <v/>
      </c>
      <c r="I584" s="9">
        <f>IF(A584="",0,IFERROR(F584*INDEX(Map_Sign,MATCH(A584,Map_Code,0)),0))</f>
        <v/>
      </c>
    </row>
    <row r="585">
      <c r="A585" s="4" t="n"/>
      <c r="B585" s="4" t="n"/>
      <c r="C585" s="5" t="n"/>
      <c r="D585" s="18" t="n"/>
      <c r="E585" s="18" t="n"/>
      <c r="F585" s="9">
        <f>D585-E585</f>
        <v/>
      </c>
      <c r="G585">
        <f>IF(A585="","",IFERROR(INDEX(Map_Line,MATCH(A585,Map_Code,0)),"UNMAPPED"))</f>
        <v/>
      </c>
      <c r="H585">
        <f>IF(A585="","",IFERROR(INDEX(Map_Stmt,MATCH(A585,Map_Code,0)),"UNMAPPED"))</f>
        <v/>
      </c>
      <c r="I585" s="9">
        <f>IF(A585="",0,IFERROR(F585*INDEX(Map_Sign,MATCH(A585,Map_Code,0)),0))</f>
        <v/>
      </c>
    </row>
    <row r="586">
      <c r="A586" s="4" t="n"/>
      <c r="B586" s="4" t="n"/>
      <c r="C586" s="5" t="n"/>
      <c r="D586" s="18" t="n"/>
      <c r="E586" s="18" t="n"/>
      <c r="F586" s="9">
        <f>D586-E586</f>
        <v/>
      </c>
      <c r="G586">
        <f>IF(A586="","",IFERROR(INDEX(Map_Line,MATCH(A586,Map_Code,0)),"UNMAPPED"))</f>
        <v/>
      </c>
      <c r="H586">
        <f>IF(A586="","",IFERROR(INDEX(Map_Stmt,MATCH(A586,Map_Code,0)),"UNMAPPED"))</f>
        <v/>
      </c>
      <c r="I586" s="9">
        <f>IF(A586="",0,IFERROR(F586*INDEX(Map_Sign,MATCH(A586,Map_Code,0)),0))</f>
        <v/>
      </c>
    </row>
    <row r="587">
      <c r="A587" s="4" t="n"/>
      <c r="B587" s="4" t="n"/>
      <c r="C587" s="5" t="n"/>
      <c r="D587" s="18" t="n"/>
      <c r="E587" s="18" t="n"/>
      <c r="F587" s="9">
        <f>D587-E587</f>
        <v/>
      </c>
      <c r="G587">
        <f>IF(A587="","",IFERROR(INDEX(Map_Line,MATCH(A587,Map_Code,0)),"UNMAPPED"))</f>
        <v/>
      </c>
      <c r="H587">
        <f>IF(A587="","",IFERROR(INDEX(Map_Stmt,MATCH(A587,Map_Code,0)),"UNMAPPED"))</f>
        <v/>
      </c>
      <c r="I587" s="9">
        <f>IF(A587="",0,IFERROR(F587*INDEX(Map_Sign,MATCH(A587,Map_Code,0)),0))</f>
        <v/>
      </c>
    </row>
    <row r="588">
      <c r="A588" s="4" t="n"/>
      <c r="B588" s="4" t="n"/>
      <c r="C588" s="5" t="n"/>
      <c r="D588" s="18" t="n"/>
      <c r="E588" s="18" t="n"/>
      <c r="F588" s="9">
        <f>D588-E588</f>
        <v/>
      </c>
      <c r="G588">
        <f>IF(A588="","",IFERROR(INDEX(Map_Line,MATCH(A588,Map_Code,0)),"UNMAPPED"))</f>
        <v/>
      </c>
      <c r="H588">
        <f>IF(A588="","",IFERROR(INDEX(Map_Stmt,MATCH(A588,Map_Code,0)),"UNMAPPED"))</f>
        <v/>
      </c>
      <c r="I588" s="9">
        <f>IF(A588="",0,IFERROR(F588*INDEX(Map_Sign,MATCH(A588,Map_Code,0)),0))</f>
        <v/>
      </c>
    </row>
    <row r="589">
      <c r="A589" s="4" t="n"/>
      <c r="B589" s="4" t="n"/>
      <c r="C589" s="5" t="n"/>
      <c r="D589" s="18" t="n"/>
      <c r="E589" s="18" t="n"/>
      <c r="F589" s="9">
        <f>D589-E589</f>
        <v/>
      </c>
      <c r="G589">
        <f>IF(A589="","",IFERROR(INDEX(Map_Line,MATCH(A589,Map_Code,0)),"UNMAPPED"))</f>
        <v/>
      </c>
      <c r="H589">
        <f>IF(A589="","",IFERROR(INDEX(Map_Stmt,MATCH(A589,Map_Code,0)),"UNMAPPED"))</f>
        <v/>
      </c>
      <c r="I589" s="9">
        <f>IF(A589="",0,IFERROR(F589*INDEX(Map_Sign,MATCH(A589,Map_Code,0)),0))</f>
        <v/>
      </c>
    </row>
    <row r="590">
      <c r="A590" s="4" t="n"/>
      <c r="B590" s="4" t="n"/>
      <c r="C590" s="5" t="n"/>
      <c r="D590" s="18" t="n"/>
      <c r="E590" s="18" t="n"/>
      <c r="F590" s="9">
        <f>D590-E590</f>
        <v/>
      </c>
      <c r="G590">
        <f>IF(A590="","",IFERROR(INDEX(Map_Line,MATCH(A590,Map_Code,0)),"UNMAPPED"))</f>
        <v/>
      </c>
      <c r="H590">
        <f>IF(A590="","",IFERROR(INDEX(Map_Stmt,MATCH(A590,Map_Code,0)),"UNMAPPED"))</f>
        <v/>
      </c>
      <c r="I590" s="9">
        <f>IF(A590="",0,IFERROR(F590*INDEX(Map_Sign,MATCH(A590,Map_Code,0)),0))</f>
        <v/>
      </c>
    </row>
    <row r="591">
      <c r="A591" s="4" t="n"/>
      <c r="B591" s="4" t="n"/>
      <c r="C591" s="5" t="n"/>
      <c r="D591" s="18" t="n"/>
      <c r="E591" s="18" t="n"/>
      <c r="F591" s="9">
        <f>D591-E591</f>
        <v/>
      </c>
      <c r="G591">
        <f>IF(A591="","",IFERROR(INDEX(Map_Line,MATCH(A591,Map_Code,0)),"UNMAPPED"))</f>
        <v/>
      </c>
      <c r="H591">
        <f>IF(A591="","",IFERROR(INDEX(Map_Stmt,MATCH(A591,Map_Code,0)),"UNMAPPED"))</f>
        <v/>
      </c>
      <c r="I591" s="9">
        <f>IF(A591="",0,IFERROR(F591*INDEX(Map_Sign,MATCH(A591,Map_Code,0)),0))</f>
        <v/>
      </c>
    </row>
    <row r="592">
      <c r="A592" s="4" t="n"/>
      <c r="B592" s="4" t="n"/>
      <c r="C592" s="5" t="n"/>
      <c r="D592" s="18" t="n"/>
      <c r="E592" s="18" t="n"/>
      <c r="F592" s="9">
        <f>D592-E592</f>
        <v/>
      </c>
      <c r="G592">
        <f>IF(A592="","",IFERROR(INDEX(Map_Line,MATCH(A592,Map_Code,0)),"UNMAPPED"))</f>
        <v/>
      </c>
      <c r="H592">
        <f>IF(A592="","",IFERROR(INDEX(Map_Stmt,MATCH(A592,Map_Code,0)),"UNMAPPED"))</f>
        <v/>
      </c>
      <c r="I592" s="9">
        <f>IF(A592="",0,IFERROR(F592*INDEX(Map_Sign,MATCH(A592,Map_Code,0)),0))</f>
        <v/>
      </c>
    </row>
    <row r="593">
      <c r="A593" s="4" t="n"/>
      <c r="B593" s="4" t="n"/>
      <c r="C593" s="5" t="n"/>
      <c r="D593" s="18" t="n"/>
      <c r="E593" s="18" t="n"/>
      <c r="F593" s="9">
        <f>D593-E593</f>
        <v/>
      </c>
      <c r="G593">
        <f>IF(A593="","",IFERROR(INDEX(Map_Line,MATCH(A593,Map_Code,0)),"UNMAPPED"))</f>
        <v/>
      </c>
      <c r="H593">
        <f>IF(A593="","",IFERROR(INDEX(Map_Stmt,MATCH(A593,Map_Code,0)),"UNMAPPED"))</f>
        <v/>
      </c>
      <c r="I593" s="9">
        <f>IF(A593="",0,IFERROR(F593*INDEX(Map_Sign,MATCH(A593,Map_Code,0)),0))</f>
        <v/>
      </c>
    </row>
    <row r="594">
      <c r="A594" s="4" t="n"/>
      <c r="B594" s="4" t="n"/>
      <c r="C594" s="5" t="n"/>
      <c r="D594" s="18" t="n"/>
      <c r="E594" s="18" t="n"/>
      <c r="F594" s="9">
        <f>D594-E594</f>
        <v/>
      </c>
      <c r="G594">
        <f>IF(A594="","",IFERROR(INDEX(Map_Line,MATCH(A594,Map_Code,0)),"UNMAPPED"))</f>
        <v/>
      </c>
      <c r="H594">
        <f>IF(A594="","",IFERROR(INDEX(Map_Stmt,MATCH(A594,Map_Code,0)),"UNMAPPED"))</f>
        <v/>
      </c>
      <c r="I594" s="9">
        <f>IF(A594="",0,IFERROR(F594*INDEX(Map_Sign,MATCH(A594,Map_Code,0)),0))</f>
        <v/>
      </c>
    </row>
    <row r="595">
      <c r="A595" s="4" t="n"/>
      <c r="B595" s="4" t="n"/>
      <c r="C595" s="5" t="n"/>
      <c r="D595" s="18" t="n"/>
      <c r="E595" s="18" t="n"/>
      <c r="F595" s="9">
        <f>D595-E595</f>
        <v/>
      </c>
      <c r="G595">
        <f>IF(A595="","",IFERROR(INDEX(Map_Line,MATCH(A595,Map_Code,0)),"UNMAPPED"))</f>
        <v/>
      </c>
      <c r="H595">
        <f>IF(A595="","",IFERROR(INDEX(Map_Stmt,MATCH(A595,Map_Code,0)),"UNMAPPED"))</f>
        <v/>
      </c>
      <c r="I595" s="9">
        <f>IF(A595="",0,IFERROR(F595*INDEX(Map_Sign,MATCH(A595,Map_Code,0)),0))</f>
        <v/>
      </c>
    </row>
    <row r="596">
      <c r="A596" s="4" t="n"/>
      <c r="B596" s="4" t="n"/>
      <c r="C596" s="5" t="n"/>
      <c r="D596" s="18" t="n"/>
      <c r="E596" s="18" t="n"/>
      <c r="F596" s="9">
        <f>D596-E596</f>
        <v/>
      </c>
      <c r="G596">
        <f>IF(A596="","",IFERROR(INDEX(Map_Line,MATCH(A596,Map_Code,0)),"UNMAPPED"))</f>
        <v/>
      </c>
      <c r="H596">
        <f>IF(A596="","",IFERROR(INDEX(Map_Stmt,MATCH(A596,Map_Code,0)),"UNMAPPED"))</f>
        <v/>
      </c>
      <c r="I596" s="9">
        <f>IF(A596="",0,IFERROR(F596*INDEX(Map_Sign,MATCH(A596,Map_Code,0)),0))</f>
        <v/>
      </c>
    </row>
    <row r="597">
      <c r="A597" s="4" t="n"/>
      <c r="B597" s="4" t="n"/>
      <c r="C597" s="5" t="n"/>
      <c r="D597" s="18" t="n"/>
      <c r="E597" s="18" t="n"/>
      <c r="F597" s="9">
        <f>D597-E597</f>
        <v/>
      </c>
      <c r="G597">
        <f>IF(A597="","",IFERROR(INDEX(Map_Line,MATCH(A597,Map_Code,0)),"UNMAPPED"))</f>
        <v/>
      </c>
      <c r="H597">
        <f>IF(A597="","",IFERROR(INDEX(Map_Stmt,MATCH(A597,Map_Code,0)),"UNMAPPED"))</f>
        <v/>
      </c>
      <c r="I597" s="9">
        <f>IF(A597="",0,IFERROR(F597*INDEX(Map_Sign,MATCH(A597,Map_Code,0)),0))</f>
        <v/>
      </c>
    </row>
    <row r="598">
      <c r="A598" s="4" t="n"/>
      <c r="B598" s="4" t="n"/>
      <c r="C598" s="5" t="n"/>
      <c r="D598" s="18" t="n"/>
      <c r="E598" s="18" t="n"/>
      <c r="F598" s="9">
        <f>D598-E598</f>
        <v/>
      </c>
      <c r="G598">
        <f>IF(A598="","",IFERROR(INDEX(Map_Line,MATCH(A598,Map_Code,0)),"UNMAPPED"))</f>
        <v/>
      </c>
      <c r="H598">
        <f>IF(A598="","",IFERROR(INDEX(Map_Stmt,MATCH(A598,Map_Code,0)),"UNMAPPED"))</f>
        <v/>
      </c>
      <c r="I598" s="9">
        <f>IF(A598="",0,IFERROR(F598*INDEX(Map_Sign,MATCH(A598,Map_Code,0)),0))</f>
        <v/>
      </c>
    </row>
    <row r="599">
      <c r="A599" s="4" t="n"/>
      <c r="B599" s="4" t="n"/>
      <c r="C599" s="5" t="n"/>
      <c r="D599" s="18" t="n"/>
      <c r="E599" s="18" t="n"/>
      <c r="F599" s="9">
        <f>D599-E599</f>
        <v/>
      </c>
      <c r="G599">
        <f>IF(A599="","",IFERROR(INDEX(Map_Line,MATCH(A599,Map_Code,0)),"UNMAPPED"))</f>
        <v/>
      </c>
      <c r="H599">
        <f>IF(A599="","",IFERROR(INDEX(Map_Stmt,MATCH(A599,Map_Code,0)),"UNMAPPED"))</f>
        <v/>
      </c>
      <c r="I599" s="9">
        <f>IF(A599="",0,IFERROR(F599*INDEX(Map_Sign,MATCH(A599,Map_Code,0)),0))</f>
        <v/>
      </c>
    </row>
    <row r="600">
      <c r="A600" s="4" t="n"/>
      <c r="B600" s="4" t="n"/>
      <c r="C600" s="5" t="n"/>
      <c r="D600" s="18" t="n"/>
      <c r="E600" s="18" t="n"/>
      <c r="F600" s="9">
        <f>D600-E600</f>
        <v/>
      </c>
      <c r="G600">
        <f>IF(A600="","",IFERROR(INDEX(Map_Line,MATCH(A600,Map_Code,0)),"UNMAPPED"))</f>
        <v/>
      </c>
      <c r="H600">
        <f>IF(A600="","",IFERROR(INDEX(Map_Stmt,MATCH(A600,Map_Code,0)),"UNMAPPED"))</f>
        <v/>
      </c>
      <c r="I600" s="9">
        <f>IF(A600="",0,IFERROR(F600*INDEX(Map_Sign,MATCH(A600,Map_Code,0)),0))</f>
        <v/>
      </c>
    </row>
    <row r="601">
      <c r="A601" s="4" t="n"/>
      <c r="B601" s="4" t="n"/>
      <c r="C601" s="5" t="n"/>
      <c r="D601" s="18" t="n"/>
      <c r="E601" s="18" t="n"/>
      <c r="F601" s="9">
        <f>D601-E601</f>
        <v/>
      </c>
      <c r="G601">
        <f>IF(A601="","",IFERROR(INDEX(Map_Line,MATCH(A601,Map_Code,0)),"UNMAPPED"))</f>
        <v/>
      </c>
      <c r="H601">
        <f>IF(A601="","",IFERROR(INDEX(Map_Stmt,MATCH(A601,Map_Code,0)),"UNMAPPED"))</f>
        <v/>
      </c>
      <c r="I601" s="9">
        <f>IF(A601="",0,IFERROR(F601*INDEX(Map_Sign,MATCH(A601,Map_Code,0)),0))</f>
        <v/>
      </c>
    </row>
    <row r="602">
      <c r="A602" s="4" t="n"/>
      <c r="B602" s="4" t="n"/>
      <c r="C602" s="5" t="n"/>
      <c r="D602" s="18" t="n"/>
      <c r="E602" s="18" t="n"/>
      <c r="F602" s="9">
        <f>D602-E602</f>
        <v/>
      </c>
      <c r="G602">
        <f>IF(A602="","",IFERROR(INDEX(Map_Line,MATCH(A602,Map_Code,0)),"UNMAPPED"))</f>
        <v/>
      </c>
      <c r="H602">
        <f>IF(A602="","",IFERROR(INDEX(Map_Stmt,MATCH(A602,Map_Code,0)),"UNMAPPED"))</f>
        <v/>
      </c>
      <c r="I602" s="9">
        <f>IF(A602="",0,IFERROR(F602*INDEX(Map_Sign,MATCH(A602,Map_Code,0)),0))</f>
        <v/>
      </c>
    </row>
    <row r="603">
      <c r="A603" s="4" t="n"/>
      <c r="B603" s="4" t="n"/>
      <c r="C603" s="5" t="n"/>
      <c r="D603" s="18" t="n"/>
      <c r="E603" s="18" t="n"/>
      <c r="F603" s="9">
        <f>D603-E603</f>
        <v/>
      </c>
      <c r="G603">
        <f>IF(A603="","",IFERROR(INDEX(Map_Line,MATCH(A603,Map_Code,0)),"UNMAPPED"))</f>
        <v/>
      </c>
      <c r="H603">
        <f>IF(A603="","",IFERROR(INDEX(Map_Stmt,MATCH(A603,Map_Code,0)),"UNMAPPED"))</f>
        <v/>
      </c>
      <c r="I603" s="9">
        <f>IF(A603="",0,IFERROR(F603*INDEX(Map_Sign,MATCH(A603,Map_Code,0)),0))</f>
        <v/>
      </c>
    </row>
    <row r="604">
      <c r="A604" s="4" t="n"/>
      <c r="B604" s="4" t="n"/>
      <c r="C604" s="5" t="n"/>
      <c r="D604" s="18" t="n"/>
      <c r="E604" s="18" t="n"/>
      <c r="F604" s="9">
        <f>D604-E604</f>
        <v/>
      </c>
      <c r="G604">
        <f>IF(A604="","",IFERROR(INDEX(Map_Line,MATCH(A604,Map_Code,0)),"UNMAPPED"))</f>
        <v/>
      </c>
      <c r="H604">
        <f>IF(A604="","",IFERROR(INDEX(Map_Stmt,MATCH(A604,Map_Code,0)),"UNMAPPED"))</f>
        <v/>
      </c>
      <c r="I604" s="9">
        <f>IF(A604="",0,IFERROR(F604*INDEX(Map_Sign,MATCH(A604,Map_Code,0)),0))</f>
        <v/>
      </c>
    </row>
    <row r="605">
      <c r="A605" s="4" t="n"/>
      <c r="B605" s="4" t="n"/>
      <c r="C605" s="5" t="n"/>
      <c r="D605" s="18" t="n"/>
      <c r="E605" s="18" t="n"/>
      <c r="F605" s="9">
        <f>D605-E605</f>
        <v/>
      </c>
      <c r="G605">
        <f>IF(A605="","",IFERROR(INDEX(Map_Line,MATCH(A605,Map_Code,0)),"UNMAPPED"))</f>
        <v/>
      </c>
      <c r="H605">
        <f>IF(A605="","",IFERROR(INDEX(Map_Stmt,MATCH(A605,Map_Code,0)),"UNMAPPED"))</f>
        <v/>
      </c>
      <c r="I605" s="9">
        <f>IF(A605="",0,IFERROR(F605*INDEX(Map_Sign,MATCH(A605,Map_Code,0)),0))</f>
        <v/>
      </c>
    </row>
    <row r="606">
      <c r="A606" s="4" t="n"/>
      <c r="B606" s="4" t="n"/>
      <c r="C606" s="5" t="n"/>
      <c r="D606" s="18" t="n"/>
      <c r="E606" s="18" t="n"/>
      <c r="F606" s="9">
        <f>D606-E606</f>
        <v/>
      </c>
      <c r="G606">
        <f>IF(A606="","",IFERROR(INDEX(Map_Line,MATCH(A606,Map_Code,0)),"UNMAPPED"))</f>
        <v/>
      </c>
      <c r="H606">
        <f>IF(A606="","",IFERROR(INDEX(Map_Stmt,MATCH(A606,Map_Code,0)),"UNMAPPED"))</f>
        <v/>
      </c>
      <c r="I606" s="9">
        <f>IF(A606="",0,IFERROR(F606*INDEX(Map_Sign,MATCH(A606,Map_Code,0)),0))</f>
        <v/>
      </c>
    </row>
    <row r="607">
      <c r="A607" s="4" t="n"/>
      <c r="B607" s="4" t="n"/>
      <c r="C607" s="5" t="n"/>
      <c r="D607" s="18" t="n"/>
      <c r="E607" s="18" t="n"/>
      <c r="F607" s="9">
        <f>D607-E607</f>
        <v/>
      </c>
      <c r="G607">
        <f>IF(A607="","",IFERROR(INDEX(Map_Line,MATCH(A607,Map_Code,0)),"UNMAPPED"))</f>
        <v/>
      </c>
      <c r="H607">
        <f>IF(A607="","",IFERROR(INDEX(Map_Stmt,MATCH(A607,Map_Code,0)),"UNMAPPED"))</f>
        <v/>
      </c>
      <c r="I607" s="9">
        <f>IF(A607="",0,IFERROR(F607*INDEX(Map_Sign,MATCH(A607,Map_Code,0)),0))</f>
        <v/>
      </c>
    </row>
    <row r="608">
      <c r="A608" s="4" t="n"/>
      <c r="B608" s="4" t="n"/>
      <c r="C608" s="5" t="n"/>
      <c r="D608" s="18" t="n"/>
      <c r="E608" s="18" t="n"/>
      <c r="F608" s="9">
        <f>D608-E608</f>
        <v/>
      </c>
      <c r="G608">
        <f>IF(A608="","",IFERROR(INDEX(Map_Line,MATCH(A608,Map_Code,0)),"UNMAPPED"))</f>
        <v/>
      </c>
      <c r="H608">
        <f>IF(A608="","",IFERROR(INDEX(Map_Stmt,MATCH(A608,Map_Code,0)),"UNMAPPED"))</f>
        <v/>
      </c>
      <c r="I608" s="9">
        <f>IF(A608="",0,IFERROR(F608*INDEX(Map_Sign,MATCH(A608,Map_Code,0)),0))</f>
        <v/>
      </c>
    </row>
    <row r="609">
      <c r="A609" s="4" t="n"/>
      <c r="B609" s="4" t="n"/>
      <c r="C609" s="5" t="n"/>
      <c r="D609" s="18" t="n"/>
      <c r="E609" s="18" t="n"/>
      <c r="F609" s="9">
        <f>D609-E609</f>
        <v/>
      </c>
      <c r="G609">
        <f>IF(A609="","",IFERROR(INDEX(Map_Line,MATCH(A609,Map_Code,0)),"UNMAPPED"))</f>
        <v/>
      </c>
      <c r="H609">
        <f>IF(A609="","",IFERROR(INDEX(Map_Stmt,MATCH(A609,Map_Code,0)),"UNMAPPED"))</f>
        <v/>
      </c>
      <c r="I609" s="9">
        <f>IF(A609="",0,IFERROR(F609*INDEX(Map_Sign,MATCH(A609,Map_Code,0)),0))</f>
        <v/>
      </c>
    </row>
    <row r="610">
      <c r="A610" s="4" t="n"/>
      <c r="B610" s="4" t="n"/>
      <c r="C610" s="5" t="n"/>
      <c r="D610" s="18" t="n"/>
      <c r="E610" s="18" t="n"/>
      <c r="F610" s="9">
        <f>D610-E610</f>
        <v/>
      </c>
      <c r="G610">
        <f>IF(A610="","",IFERROR(INDEX(Map_Line,MATCH(A610,Map_Code,0)),"UNMAPPED"))</f>
        <v/>
      </c>
      <c r="H610">
        <f>IF(A610="","",IFERROR(INDEX(Map_Stmt,MATCH(A610,Map_Code,0)),"UNMAPPED"))</f>
        <v/>
      </c>
      <c r="I610" s="9">
        <f>IF(A610="",0,IFERROR(F610*INDEX(Map_Sign,MATCH(A610,Map_Code,0)),0))</f>
        <v/>
      </c>
    </row>
    <row r="611">
      <c r="A611" s="4" t="n"/>
      <c r="B611" s="4" t="n"/>
      <c r="C611" s="5" t="n"/>
      <c r="D611" s="18" t="n"/>
      <c r="E611" s="18" t="n"/>
      <c r="F611" s="9">
        <f>D611-E611</f>
        <v/>
      </c>
      <c r="G611">
        <f>IF(A611="","",IFERROR(INDEX(Map_Line,MATCH(A611,Map_Code,0)),"UNMAPPED"))</f>
        <v/>
      </c>
      <c r="H611">
        <f>IF(A611="","",IFERROR(INDEX(Map_Stmt,MATCH(A611,Map_Code,0)),"UNMAPPED"))</f>
        <v/>
      </c>
      <c r="I611" s="9">
        <f>IF(A611="",0,IFERROR(F611*INDEX(Map_Sign,MATCH(A611,Map_Code,0)),0))</f>
        <v/>
      </c>
    </row>
    <row r="612">
      <c r="A612" s="4" t="n"/>
      <c r="B612" s="4" t="n"/>
      <c r="C612" s="5" t="n"/>
      <c r="D612" s="18" t="n"/>
      <c r="E612" s="18" t="n"/>
      <c r="F612" s="9">
        <f>D612-E612</f>
        <v/>
      </c>
      <c r="G612">
        <f>IF(A612="","",IFERROR(INDEX(Map_Line,MATCH(A612,Map_Code,0)),"UNMAPPED"))</f>
        <v/>
      </c>
      <c r="H612">
        <f>IF(A612="","",IFERROR(INDEX(Map_Stmt,MATCH(A612,Map_Code,0)),"UNMAPPED"))</f>
        <v/>
      </c>
      <c r="I612" s="9">
        <f>IF(A612="",0,IFERROR(F612*INDEX(Map_Sign,MATCH(A612,Map_Code,0)),0))</f>
        <v/>
      </c>
    </row>
    <row r="613">
      <c r="A613" s="4" t="n"/>
      <c r="B613" s="4" t="n"/>
      <c r="C613" s="5" t="n"/>
      <c r="D613" s="18" t="n"/>
      <c r="E613" s="18" t="n"/>
      <c r="F613" s="9">
        <f>D613-E613</f>
        <v/>
      </c>
      <c r="G613">
        <f>IF(A613="","",IFERROR(INDEX(Map_Line,MATCH(A613,Map_Code,0)),"UNMAPPED"))</f>
        <v/>
      </c>
      <c r="H613">
        <f>IF(A613="","",IFERROR(INDEX(Map_Stmt,MATCH(A613,Map_Code,0)),"UNMAPPED"))</f>
        <v/>
      </c>
      <c r="I613" s="9">
        <f>IF(A613="",0,IFERROR(F613*INDEX(Map_Sign,MATCH(A613,Map_Code,0)),0))</f>
        <v/>
      </c>
    </row>
    <row r="614">
      <c r="A614" s="4" t="n"/>
      <c r="B614" s="4" t="n"/>
      <c r="C614" s="5" t="n"/>
      <c r="D614" s="18" t="n"/>
      <c r="E614" s="18" t="n"/>
      <c r="F614" s="9">
        <f>D614-E614</f>
        <v/>
      </c>
      <c r="G614">
        <f>IF(A614="","",IFERROR(INDEX(Map_Line,MATCH(A614,Map_Code,0)),"UNMAPPED"))</f>
        <v/>
      </c>
      <c r="H614">
        <f>IF(A614="","",IFERROR(INDEX(Map_Stmt,MATCH(A614,Map_Code,0)),"UNMAPPED"))</f>
        <v/>
      </c>
      <c r="I614" s="9">
        <f>IF(A614="",0,IFERROR(F614*INDEX(Map_Sign,MATCH(A614,Map_Code,0)),0))</f>
        <v/>
      </c>
    </row>
    <row r="615">
      <c r="A615" s="4" t="n"/>
      <c r="B615" s="4" t="n"/>
      <c r="C615" s="5" t="n"/>
      <c r="D615" s="18" t="n"/>
      <c r="E615" s="18" t="n"/>
      <c r="F615" s="9">
        <f>D615-E615</f>
        <v/>
      </c>
      <c r="G615">
        <f>IF(A615="","",IFERROR(INDEX(Map_Line,MATCH(A615,Map_Code,0)),"UNMAPPED"))</f>
        <v/>
      </c>
      <c r="H615">
        <f>IF(A615="","",IFERROR(INDEX(Map_Stmt,MATCH(A615,Map_Code,0)),"UNMAPPED"))</f>
        <v/>
      </c>
      <c r="I615" s="9">
        <f>IF(A615="",0,IFERROR(F615*INDEX(Map_Sign,MATCH(A615,Map_Code,0)),0))</f>
        <v/>
      </c>
    </row>
    <row r="616">
      <c r="A616" s="4" t="n"/>
      <c r="B616" s="4" t="n"/>
      <c r="C616" s="5" t="n"/>
      <c r="D616" s="18" t="n"/>
      <c r="E616" s="18" t="n"/>
      <c r="F616" s="9">
        <f>D616-E616</f>
        <v/>
      </c>
      <c r="G616">
        <f>IF(A616="","",IFERROR(INDEX(Map_Line,MATCH(A616,Map_Code,0)),"UNMAPPED"))</f>
        <v/>
      </c>
      <c r="H616">
        <f>IF(A616="","",IFERROR(INDEX(Map_Stmt,MATCH(A616,Map_Code,0)),"UNMAPPED"))</f>
        <v/>
      </c>
      <c r="I616" s="9">
        <f>IF(A616="",0,IFERROR(F616*INDEX(Map_Sign,MATCH(A616,Map_Code,0)),0))</f>
        <v/>
      </c>
    </row>
    <row r="617">
      <c r="A617" s="4" t="n"/>
      <c r="B617" s="4" t="n"/>
      <c r="C617" s="5" t="n"/>
      <c r="D617" s="18" t="n"/>
      <c r="E617" s="18" t="n"/>
      <c r="F617" s="9">
        <f>D617-E617</f>
        <v/>
      </c>
      <c r="G617">
        <f>IF(A617="","",IFERROR(INDEX(Map_Line,MATCH(A617,Map_Code,0)),"UNMAPPED"))</f>
        <v/>
      </c>
      <c r="H617">
        <f>IF(A617="","",IFERROR(INDEX(Map_Stmt,MATCH(A617,Map_Code,0)),"UNMAPPED"))</f>
        <v/>
      </c>
      <c r="I617" s="9">
        <f>IF(A617="",0,IFERROR(F617*INDEX(Map_Sign,MATCH(A617,Map_Code,0)),0))</f>
        <v/>
      </c>
    </row>
    <row r="618">
      <c r="A618" s="4" t="n"/>
      <c r="B618" s="4" t="n"/>
      <c r="C618" s="5" t="n"/>
      <c r="D618" s="18" t="n"/>
      <c r="E618" s="18" t="n"/>
      <c r="F618" s="9">
        <f>D618-E618</f>
        <v/>
      </c>
      <c r="G618">
        <f>IF(A618="","",IFERROR(INDEX(Map_Line,MATCH(A618,Map_Code,0)),"UNMAPPED"))</f>
        <v/>
      </c>
      <c r="H618">
        <f>IF(A618="","",IFERROR(INDEX(Map_Stmt,MATCH(A618,Map_Code,0)),"UNMAPPED"))</f>
        <v/>
      </c>
      <c r="I618" s="9">
        <f>IF(A618="",0,IFERROR(F618*INDEX(Map_Sign,MATCH(A618,Map_Code,0)),0))</f>
        <v/>
      </c>
    </row>
    <row r="619">
      <c r="A619" s="4" t="n"/>
      <c r="B619" s="4" t="n"/>
      <c r="C619" s="5" t="n"/>
      <c r="D619" s="18" t="n"/>
      <c r="E619" s="18" t="n"/>
      <c r="F619" s="9">
        <f>D619-E619</f>
        <v/>
      </c>
      <c r="G619">
        <f>IF(A619="","",IFERROR(INDEX(Map_Line,MATCH(A619,Map_Code,0)),"UNMAPPED"))</f>
        <v/>
      </c>
      <c r="H619">
        <f>IF(A619="","",IFERROR(INDEX(Map_Stmt,MATCH(A619,Map_Code,0)),"UNMAPPED"))</f>
        <v/>
      </c>
      <c r="I619" s="9">
        <f>IF(A619="",0,IFERROR(F619*INDEX(Map_Sign,MATCH(A619,Map_Code,0)),0))</f>
        <v/>
      </c>
    </row>
    <row r="620">
      <c r="A620" s="4" t="n"/>
      <c r="B620" s="4" t="n"/>
      <c r="C620" s="5" t="n"/>
      <c r="D620" s="18" t="n"/>
      <c r="E620" s="18" t="n"/>
      <c r="F620" s="9">
        <f>D620-E620</f>
        <v/>
      </c>
      <c r="G620">
        <f>IF(A620="","",IFERROR(INDEX(Map_Line,MATCH(A620,Map_Code,0)),"UNMAPPED"))</f>
        <v/>
      </c>
      <c r="H620">
        <f>IF(A620="","",IFERROR(INDEX(Map_Stmt,MATCH(A620,Map_Code,0)),"UNMAPPED"))</f>
        <v/>
      </c>
      <c r="I620" s="9">
        <f>IF(A620="",0,IFERROR(F620*INDEX(Map_Sign,MATCH(A620,Map_Code,0)),0))</f>
        <v/>
      </c>
    </row>
    <row r="621">
      <c r="A621" s="4" t="n"/>
      <c r="B621" s="4" t="n"/>
      <c r="C621" s="5" t="n"/>
      <c r="D621" s="18" t="n"/>
      <c r="E621" s="18" t="n"/>
      <c r="F621" s="9">
        <f>D621-E621</f>
        <v/>
      </c>
      <c r="G621">
        <f>IF(A621="","",IFERROR(INDEX(Map_Line,MATCH(A621,Map_Code,0)),"UNMAPPED"))</f>
        <v/>
      </c>
      <c r="H621">
        <f>IF(A621="","",IFERROR(INDEX(Map_Stmt,MATCH(A621,Map_Code,0)),"UNMAPPED"))</f>
        <v/>
      </c>
      <c r="I621" s="9">
        <f>IF(A621="",0,IFERROR(F621*INDEX(Map_Sign,MATCH(A621,Map_Code,0)),0))</f>
        <v/>
      </c>
    </row>
    <row r="622">
      <c r="A622" s="4" t="n"/>
      <c r="B622" s="4" t="n"/>
      <c r="C622" s="5" t="n"/>
      <c r="D622" s="18" t="n"/>
      <c r="E622" s="18" t="n"/>
      <c r="F622" s="9">
        <f>D622-E622</f>
        <v/>
      </c>
      <c r="G622">
        <f>IF(A622="","",IFERROR(INDEX(Map_Line,MATCH(A622,Map_Code,0)),"UNMAPPED"))</f>
        <v/>
      </c>
      <c r="H622">
        <f>IF(A622="","",IFERROR(INDEX(Map_Stmt,MATCH(A622,Map_Code,0)),"UNMAPPED"))</f>
        <v/>
      </c>
      <c r="I622" s="9">
        <f>IF(A622="",0,IFERROR(F622*INDEX(Map_Sign,MATCH(A622,Map_Code,0)),0))</f>
        <v/>
      </c>
    </row>
    <row r="623">
      <c r="A623" s="4" t="n"/>
      <c r="B623" s="4" t="n"/>
      <c r="C623" s="5" t="n"/>
      <c r="D623" s="18" t="n"/>
      <c r="E623" s="18" t="n"/>
      <c r="F623" s="9">
        <f>D623-E623</f>
        <v/>
      </c>
      <c r="G623">
        <f>IF(A623="","",IFERROR(INDEX(Map_Line,MATCH(A623,Map_Code,0)),"UNMAPPED"))</f>
        <v/>
      </c>
      <c r="H623">
        <f>IF(A623="","",IFERROR(INDEX(Map_Stmt,MATCH(A623,Map_Code,0)),"UNMAPPED"))</f>
        <v/>
      </c>
      <c r="I623" s="9">
        <f>IF(A623="",0,IFERROR(F623*INDEX(Map_Sign,MATCH(A623,Map_Code,0)),0))</f>
        <v/>
      </c>
    </row>
    <row r="624">
      <c r="A624" s="4" t="n"/>
      <c r="B624" s="4" t="n"/>
      <c r="C624" s="5" t="n"/>
      <c r="D624" s="18" t="n"/>
      <c r="E624" s="18" t="n"/>
      <c r="F624" s="9">
        <f>D624-E624</f>
        <v/>
      </c>
      <c r="G624">
        <f>IF(A624="","",IFERROR(INDEX(Map_Line,MATCH(A624,Map_Code,0)),"UNMAPPED"))</f>
        <v/>
      </c>
      <c r="H624">
        <f>IF(A624="","",IFERROR(INDEX(Map_Stmt,MATCH(A624,Map_Code,0)),"UNMAPPED"))</f>
        <v/>
      </c>
      <c r="I624" s="9">
        <f>IF(A624="",0,IFERROR(F624*INDEX(Map_Sign,MATCH(A624,Map_Code,0)),0))</f>
        <v/>
      </c>
    </row>
    <row r="625">
      <c r="A625" s="4" t="n"/>
      <c r="B625" s="4" t="n"/>
      <c r="C625" s="5" t="n"/>
      <c r="D625" s="18" t="n"/>
      <c r="E625" s="18" t="n"/>
      <c r="F625" s="9">
        <f>D625-E625</f>
        <v/>
      </c>
      <c r="G625">
        <f>IF(A625="","",IFERROR(INDEX(Map_Line,MATCH(A625,Map_Code,0)),"UNMAPPED"))</f>
        <v/>
      </c>
      <c r="H625">
        <f>IF(A625="","",IFERROR(INDEX(Map_Stmt,MATCH(A625,Map_Code,0)),"UNMAPPED"))</f>
        <v/>
      </c>
      <c r="I625" s="9">
        <f>IF(A625="",0,IFERROR(F625*INDEX(Map_Sign,MATCH(A625,Map_Code,0)),0))</f>
        <v/>
      </c>
    </row>
    <row r="626">
      <c r="A626" s="4" t="n"/>
      <c r="B626" s="4" t="n"/>
      <c r="C626" s="5" t="n"/>
      <c r="D626" s="18" t="n"/>
      <c r="E626" s="18" t="n"/>
      <c r="F626" s="9">
        <f>D626-E626</f>
        <v/>
      </c>
      <c r="G626">
        <f>IF(A626="","",IFERROR(INDEX(Map_Line,MATCH(A626,Map_Code,0)),"UNMAPPED"))</f>
        <v/>
      </c>
      <c r="H626">
        <f>IF(A626="","",IFERROR(INDEX(Map_Stmt,MATCH(A626,Map_Code,0)),"UNMAPPED"))</f>
        <v/>
      </c>
      <c r="I626" s="9">
        <f>IF(A626="",0,IFERROR(F626*INDEX(Map_Sign,MATCH(A626,Map_Code,0)),0))</f>
        <v/>
      </c>
    </row>
    <row r="627">
      <c r="A627" s="4" t="n"/>
      <c r="B627" s="4" t="n"/>
      <c r="C627" s="5" t="n"/>
      <c r="D627" s="18" t="n"/>
      <c r="E627" s="18" t="n"/>
      <c r="F627" s="9">
        <f>D627-E627</f>
        <v/>
      </c>
      <c r="G627">
        <f>IF(A627="","",IFERROR(INDEX(Map_Line,MATCH(A627,Map_Code,0)),"UNMAPPED"))</f>
        <v/>
      </c>
      <c r="H627">
        <f>IF(A627="","",IFERROR(INDEX(Map_Stmt,MATCH(A627,Map_Code,0)),"UNMAPPED"))</f>
        <v/>
      </c>
      <c r="I627" s="9">
        <f>IF(A627="",0,IFERROR(F627*INDEX(Map_Sign,MATCH(A627,Map_Code,0)),0))</f>
        <v/>
      </c>
    </row>
    <row r="628">
      <c r="A628" s="4" t="n"/>
      <c r="B628" s="4" t="n"/>
      <c r="C628" s="5" t="n"/>
      <c r="D628" s="18" t="n"/>
      <c r="E628" s="18" t="n"/>
      <c r="F628" s="9">
        <f>D628-E628</f>
        <v/>
      </c>
      <c r="G628">
        <f>IF(A628="","",IFERROR(INDEX(Map_Line,MATCH(A628,Map_Code,0)),"UNMAPPED"))</f>
        <v/>
      </c>
      <c r="H628">
        <f>IF(A628="","",IFERROR(INDEX(Map_Stmt,MATCH(A628,Map_Code,0)),"UNMAPPED"))</f>
        <v/>
      </c>
      <c r="I628" s="9">
        <f>IF(A628="",0,IFERROR(F628*INDEX(Map_Sign,MATCH(A628,Map_Code,0)),0))</f>
        <v/>
      </c>
    </row>
    <row r="629">
      <c r="A629" s="4" t="n"/>
      <c r="B629" s="4" t="n"/>
      <c r="C629" s="5" t="n"/>
      <c r="D629" s="18" t="n"/>
      <c r="E629" s="18" t="n"/>
      <c r="F629" s="9">
        <f>D629-E629</f>
        <v/>
      </c>
      <c r="G629">
        <f>IF(A629="","",IFERROR(INDEX(Map_Line,MATCH(A629,Map_Code,0)),"UNMAPPED"))</f>
        <v/>
      </c>
      <c r="H629">
        <f>IF(A629="","",IFERROR(INDEX(Map_Stmt,MATCH(A629,Map_Code,0)),"UNMAPPED"))</f>
        <v/>
      </c>
      <c r="I629" s="9">
        <f>IF(A629="",0,IFERROR(F629*INDEX(Map_Sign,MATCH(A629,Map_Code,0)),0))</f>
        <v/>
      </c>
    </row>
    <row r="630">
      <c r="A630" s="4" t="n"/>
      <c r="B630" s="4" t="n"/>
      <c r="C630" s="5" t="n"/>
      <c r="D630" s="18" t="n"/>
      <c r="E630" s="18" t="n"/>
      <c r="F630" s="9">
        <f>D630-E630</f>
        <v/>
      </c>
      <c r="G630">
        <f>IF(A630="","",IFERROR(INDEX(Map_Line,MATCH(A630,Map_Code,0)),"UNMAPPED"))</f>
        <v/>
      </c>
      <c r="H630">
        <f>IF(A630="","",IFERROR(INDEX(Map_Stmt,MATCH(A630,Map_Code,0)),"UNMAPPED"))</f>
        <v/>
      </c>
      <c r="I630" s="9">
        <f>IF(A630="",0,IFERROR(F630*INDEX(Map_Sign,MATCH(A630,Map_Code,0)),0))</f>
        <v/>
      </c>
    </row>
    <row r="631">
      <c r="A631" s="4" t="n"/>
      <c r="B631" s="4" t="n"/>
      <c r="C631" s="5" t="n"/>
      <c r="D631" s="18" t="n"/>
      <c r="E631" s="18" t="n"/>
      <c r="F631" s="9">
        <f>D631-E631</f>
        <v/>
      </c>
      <c r="G631">
        <f>IF(A631="","",IFERROR(INDEX(Map_Line,MATCH(A631,Map_Code,0)),"UNMAPPED"))</f>
        <v/>
      </c>
      <c r="H631">
        <f>IF(A631="","",IFERROR(INDEX(Map_Stmt,MATCH(A631,Map_Code,0)),"UNMAPPED"))</f>
        <v/>
      </c>
      <c r="I631" s="9">
        <f>IF(A631="",0,IFERROR(F631*INDEX(Map_Sign,MATCH(A631,Map_Code,0)),0))</f>
        <v/>
      </c>
    </row>
    <row r="632">
      <c r="A632" s="4" t="n"/>
      <c r="B632" s="4" t="n"/>
      <c r="C632" s="5" t="n"/>
      <c r="D632" s="18" t="n"/>
      <c r="E632" s="18" t="n"/>
      <c r="F632" s="9">
        <f>D632-E632</f>
        <v/>
      </c>
      <c r="G632">
        <f>IF(A632="","",IFERROR(INDEX(Map_Line,MATCH(A632,Map_Code,0)),"UNMAPPED"))</f>
        <v/>
      </c>
      <c r="H632">
        <f>IF(A632="","",IFERROR(INDEX(Map_Stmt,MATCH(A632,Map_Code,0)),"UNMAPPED"))</f>
        <v/>
      </c>
      <c r="I632" s="9">
        <f>IF(A632="",0,IFERROR(F632*INDEX(Map_Sign,MATCH(A632,Map_Code,0)),0))</f>
        <v/>
      </c>
    </row>
    <row r="633">
      <c r="A633" s="4" t="n"/>
      <c r="B633" s="4" t="n"/>
      <c r="C633" s="5" t="n"/>
      <c r="D633" s="18" t="n"/>
      <c r="E633" s="18" t="n"/>
      <c r="F633" s="9">
        <f>D633-E633</f>
        <v/>
      </c>
      <c r="G633">
        <f>IF(A633="","",IFERROR(INDEX(Map_Line,MATCH(A633,Map_Code,0)),"UNMAPPED"))</f>
        <v/>
      </c>
      <c r="H633">
        <f>IF(A633="","",IFERROR(INDEX(Map_Stmt,MATCH(A633,Map_Code,0)),"UNMAPPED"))</f>
        <v/>
      </c>
      <c r="I633" s="9">
        <f>IF(A633="",0,IFERROR(F633*INDEX(Map_Sign,MATCH(A633,Map_Code,0)),0))</f>
        <v/>
      </c>
    </row>
    <row r="634">
      <c r="A634" s="4" t="n"/>
      <c r="B634" s="4" t="n"/>
      <c r="C634" s="5" t="n"/>
      <c r="D634" s="18" t="n"/>
      <c r="E634" s="18" t="n"/>
      <c r="F634" s="9">
        <f>D634-E634</f>
        <v/>
      </c>
      <c r="G634">
        <f>IF(A634="","",IFERROR(INDEX(Map_Line,MATCH(A634,Map_Code,0)),"UNMAPPED"))</f>
        <v/>
      </c>
      <c r="H634">
        <f>IF(A634="","",IFERROR(INDEX(Map_Stmt,MATCH(A634,Map_Code,0)),"UNMAPPED"))</f>
        <v/>
      </c>
      <c r="I634" s="9">
        <f>IF(A634="",0,IFERROR(F634*INDEX(Map_Sign,MATCH(A634,Map_Code,0)),0))</f>
        <v/>
      </c>
    </row>
    <row r="635">
      <c r="A635" s="4" t="n"/>
      <c r="B635" s="4" t="n"/>
      <c r="C635" s="5" t="n"/>
      <c r="D635" s="18" t="n"/>
      <c r="E635" s="18" t="n"/>
      <c r="F635" s="9">
        <f>D635-E635</f>
        <v/>
      </c>
      <c r="G635">
        <f>IF(A635="","",IFERROR(INDEX(Map_Line,MATCH(A635,Map_Code,0)),"UNMAPPED"))</f>
        <v/>
      </c>
      <c r="H635">
        <f>IF(A635="","",IFERROR(INDEX(Map_Stmt,MATCH(A635,Map_Code,0)),"UNMAPPED"))</f>
        <v/>
      </c>
      <c r="I635" s="9">
        <f>IF(A635="",0,IFERROR(F635*INDEX(Map_Sign,MATCH(A635,Map_Code,0)),0))</f>
        <v/>
      </c>
    </row>
    <row r="636">
      <c r="A636" s="4" t="n"/>
      <c r="B636" s="4" t="n"/>
      <c r="C636" s="5" t="n"/>
      <c r="D636" s="18" t="n"/>
      <c r="E636" s="18" t="n"/>
      <c r="F636" s="9">
        <f>D636-E636</f>
        <v/>
      </c>
      <c r="G636">
        <f>IF(A636="","",IFERROR(INDEX(Map_Line,MATCH(A636,Map_Code,0)),"UNMAPPED"))</f>
        <v/>
      </c>
      <c r="H636">
        <f>IF(A636="","",IFERROR(INDEX(Map_Stmt,MATCH(A636,Map_Code,0)),"UNMAPPED"))</f>
        <v/>
      </c>
      <c r="I636" s="9">
        <f>IF(A636="",0,IFERROR(F636*INDEX(Map_Sign,MATCH(A636,Map_Code,0)),0))</f>
        <v/>
      </c>
    </row>
    <row r="637">
      <c r="A637" s="4" t="n"/>
      <c r="B637" s="4" t="n"/>
      <c r="C637" s="5" t="n"/>
      <c r="D637" s="18" t="n"/>
      <c r="E637" s="18" t="n"/>
      <c r="F637" s="9">
        <f>D637-E637</f>
        <v/>
      </c>
      <c r="G637">
        <f>IF(A637="","",IFERROR(INDEX(Map_Line,MATCH(A637,Map_Code,0)),"UNMAPPED"))</f>
        <v/>
      </c>
      <c r="H637">
        <f>IF(A637="","",IFERROR(INDEX(Map_Stmt,MATCH(A637,Map_Code,0)),"UNMAPPED"))</f>
        <v/>
      </c>
      <c r="I637" s="9">
        <f>IF(A637="",0,IFERROR(F637*INDEX(Map_Sign,MATCH(A637,Map_Code,0)),0))</f>
        <v/>
      </c>
    </row>
    <row r="638">
      <c r="A638" s="4" t="n"/>
      <c r="B638" s="4" t="n"/>
      <c r="C638" s="5" t="n"/>
      <c r="D638" s="18" t="n"/>
      <c r="E638" s="18" t="n"/>
      <c r="F638" s="9">
        <f>D638-E638</f>
        <v/>
      </c>
      <c r="G638">
        <f>IF(A638="","",IFERROR(INDEX(Map_Line,MATCH(A638,Map_Code,0)),"UNMAPPED"))</f>
        <v/>
      </c>
      <c r="H638">
        <f>IF(A638="","",IFERROR(INDEX(Map_Stmt,MATCH(A638,Map_Code,0)),"UNMAPPED"))</f>
        <v/>
      </c>
      <c r="I638" s="9">
        <f>IF(A638="",0,IFERROR(F638*INDEX(Map_Sign,MATCH(A638,Map_Code,0)),0))</f>
        <v/>
      </c>
    </row>
    <row r="639">
      <c r="A639" s="4" t="n"/>
      <c r="B639" s="4" t="n"/>
      <c r="C639" s="5" t="n"/>
      <c r="D639" s="18" t="n"/>
      <c r="E639" s="18" t="n"/>
      <c r="F639" s="9">
        <f>D639-E639</f>
        <v/>
      </c>
      <c r="G639">
        <f>IF(A639="","",IFERROR(INDEX(Map_Line,MATCH(A639,Map_Code,0)),"UNMAPPED"))</f>
        <v/>
      </c>
      <c r="H639">
        <f>IF(A639="","",IFERROR(INDEX(Map_Stmt,MATCH(A639,Map_Code,0)),"UNMAPPED"))</f>
        <v/>
      </c>
      <c r="I639" s="9">
        <f>IF(A639="",0,IFERROR(F639*INDEX(Map_Sign,MATCH(A639,Map_Code,0)),0))</f>
        <v/>
      </c>
    </row>
    <row r="640">
      <c r="A640" s="4" t="n"/>
      <c r="B640" s="4" t="n"/>
      <c r="C640" s="5" t="n"/>
      <c r="D640" s="18" t="n"/>
      <c r="E640" s="18" t="n"/>
      <c r="F640" s="9">
        <f>D640-E640</f>
        <v/>
      </c>
      <c r="G640">
        <f>IF(A640="","",IFERROR(INDEX(Map_Line,MATCH(A640,Map_Code,0)),"UNMAPPED"))</f>
        <v/>
      </c>
      <c r="H640">
        <f>IF(A640="","",IFERROR(INDEX(Map_Stmt,MATCH(A640,Map_Code,0)),"UNMAPPED"))</f>
        <v/>
      </c>
      <c r="I640" s="9">
        <f>IF(A640="",0,IFERROR(F640*INDEX(Map_Sign,MATCH(A640,Map_Code,0)),0))</f>
        <v/>
      </c>
    </row>
    <row r="641">
      <c r="A641" s="4" t="n"/>
      <c r="B641" s="4" t="n"/>
      <c r="C641" s="5" t="n"/>
      <c r="D641" s="18" t="n"/>
      <c r="E641" s="18" t="n"/>
      <c r="F641" s="9">
        <f>D641-E641</f>
        <v/>
      </c>
      <c r="G641">
        <f>IF(A641="","",IFERROR(INDEX(Map_Line,MATCH(A641,Map_Code,0)),"UNMAPPED"))</f>
        <v/>
      </c>
      <c r="H641">
        <f>IF(A641="","",IFERROR(INDEX(Map_Stmt,MATCH(A641,Map_Code,0)),"UNMAPPED"))</f>
        <v/>
      </c>
      <c r="I641" s="9">
        <f>IF(A641="",0,IFERROR(F641*INDEX(Map_Sign,MATCH(A641,Map_Code,0)),0))</f>
        <v/>
      </c>
    </row>
    <row r="642">
      <c r="A642" s="4" t="n"/>
      <c r="B642" s="4" t="n"/>
      <c r="C642" s="5" t="n"/>
      <c r="D642" s="18" t="n"/>
      <c r="E642" s="18" t="n"/>
      <c r="F642" s="9">
        <f>D642-E642</f>
        <v/>
      </c>
      <c r="G642">
        <f>IF(A642="","",IFERROR(INDEX(Map_Line,MATCH(A642,Map_Code,0)),"UNMAPPED"))</f>
        <v/>
      </c>
      <c r="H642">
        <f>IF(A642="","",IFERROR(INDEX(Map_Stmt,MATCH(A642,Map_Code,0)),"UNMAPPED"))</f>
        <v/>
      </c>
      <c r="I642" s="9">
        <f>IF(A642="",0,IFERROR(F642*INDEX(Map_Sign,MATCH(A642,Map_Code,0)),0))</f>
        <v/>
      </c>
    </row>
    <row r="643">
      <c r="A643" s="4" t="n"/>
      <c r="B643" s="4" t="n"/>
      <c r="C643" s="5" t="n"/>
      <c r="D643" s="18" t="n"/>
      <c r="E643" s="18" t="n"/>
      <c r="F643" s="9">
        <f>D643-E643</f>
        <v/>
      </c>
      <c r="G643">
        <f>IF(A643="","",IFERROR(INDEX(Map_Line,MATCH(A643,Map_Code,0)),"UNMAPPED"))</f>
        <v/>
      </c>
      <c r="H643">
        <f>IF(A643="","",IFERROR(INDEX(Map_Stmt,MATCH(A643,Map_Code,0)),"UNMAPPED"))</f>
        <v/>
      </c>
      <c r="I643" s="9">
        <f>IF(A643="",0,IFERROR(F643*INDEX(Map_Sign,MATCH(A643,Map_Code,0)),0))</f>
        <v/>
      </c>
    </row>
    <row r="644">
      <c r="A644" s="4" t="n"/>
      <c r="B644" s="4" t="n"/>
      <c r="C644" s="5" t="n"/>
      <c r="D644" s="18" t="n"/>
      <c r="E644" s="18" t="n"/>
      <c r="F644" s="9">
        <f>D644-E644</f>
        <v/>
      </c>
      <c r="G644">
        <f>IF(A644="","",IFERROR(INDEX(Map_Line,MATCH(A644,Map_Code,0)),"UNMAPPED"))</f>
        <v/>
      </c>
      <c r="H644">
        <f>IF(A644="","",IFERROR(INDEX(Map_Stmt,MATCH(A644,Map_Code,0)),"UNMAPPED"))</f>
        <v/>
      </c>
      <c r="I644" s="9">
        <f>IF(A644="",0,IFERROR(F644*INDEX(Map_Sign,MATCH(A644,Map_Code,0)),0))</f>
        <v/>
      </c>
    </row>
    <row r="645">
      <c r="A645" s="4" t="n"/>
      <c r="B645" s="4" t="n"/>
      <c r="C645" s="5" t="n"/>
      <c r="D645" s="18" t="n"/>
      <c r="E645" s="18" t="n"/>
      <c r="F645" s="9">
        <f>D645-E645</f>
        <v/>
      </c>
      <c r="G645">
        <f>IF(A645="","",IFERROR(INDEX(Map_Line,MATCH(A645,Map_Code,0)),"UNMAPPED"))</f>
        <v/>
      </c>
      <c r="H645">
        <f>IF(A645="","",IFERROR(INDEX(Map_Stmt,MATCH(A645,Map_Code,0)),"UNMAPPED"))</f>
        <v/>
      </c>
      <c r="I645" s="9">
        <f>IF(A645="",0,IFERROR(F645*INDEX(Map_Sign,MATCH(A645,Map_Code,0)),0))</f>
        <v/>
      </c>
    </row>
    <row r="646">
      <c r="A646" s="4" t="n"/>
      <c r="B646" s="4" t="n"/>
      <c r="C646" s="5" t="n"/>
      <c r="D646" s="18" t="n"/>
      <c r="E646" s="18" t="n"/>
      <c r="F646" s="9">
        <f>D646-E646</f>
        <v/>
      </c>
      <c r="G646">
        <f>IF(A646="","",IFERROR(INDEX(Map_Line,MATCH(A646,Map_Code,0)),"UNMAPPED"))</f>
        <v/>
      </c>
      <c r="H646">
        <f>IF(A646="","",IFERROR(INDEX(Map_Stmt,MATCH(A646,Map_Code,0)),"UNMAPPED"))</f>
        <v/>
      </c>
      <c r="I646" s="9">
        <f>IF(A646="",0,IFERROR(F646*INDEX(Map_Sign,MATCH(A646,Map_Code,0)),0))</f>
        <v/>
      </c>
    </row>
    <row r="647">
      <c r="A647" s="4" t="n"/>
      <c r="B647" s="4" t="n"/>
      <c r="C647" s="5" t="n"/>
      <c r="D647" s="18" t="n"/>
      <c r="E647" s="18" t="n"/>
      <c r="F647" s="9">
        <f>D647-E647</f>
        <v/>
      </c>
      <c r="G647">
        <f>IF(A647="","",IFERROR(INDEX(Map_Line,MATCH(A647,Map_Code,0)),"UNMAPPED"))</f>
        <v/>
      </c>
      <c r="H647">
        <f>IF(A647="","",IFERROR(INDEX(Map_Stmt,MATCH(A647,Map_Code,0)),"UNMAPPED"))</f>
        <v/>
      </c>
      <c r="I647" s="9">
        <f>IF(A647="",0,IFERROR(F647*INDEX(Map_Sign,MATCH(A647,Map_Code,0)),0))</f>
        <v/>
      </c>
    </row>
    <row r="648">
      <c r="A648" s="4" t="n"/>
      <c r="B648" s="4" t="n"/>
      <c r="C648" s="5" t="n"/>
      <c r="D648" s="18" t="n"/>
      <c r="E648" s="18" t="n"/>
      <c r="F648" s="9">
        <f>D648-E648</f>
        <v/>
      </c>
      <c r="G648">
        <f>IF(A648="","",IFERROR(INDEX(Map_Line,MATCH(A648,Map_Code,0)),"UNMAPPED"))</f>
        <v/>
      </c>
      <c r="H648">
        <f>IF(A648="","",IFERROR(INDEX(Map_Stmt,MATCH(A648,Map_Code,0)),"UNMAPPED"))</f>
        <v/>
      </c>
      <c r="I648" s="9">
        <f>IF(A648="",0,IFERROR(F648*INDEX(Map_Sign,MATCH(A648,Map_Code,0)),0))</f>
        <v/>
      </c>
    </row>
    <row r="649">
      <c r="A649" s="4" t="n"/>
      <c r="B649" s="4" t="n"/>
      <c r="C649" s="5" t="n"/>
      <c r="D649" s="18" t="n"/>
      <c r="E649" s="18" t="n"/>
      <c r="F649" s="9">
        <f>D649-E649</f>
        <v/>
      </c>
      <c r="G649">
        <f>IF(A649="","",IFERROR(INDEX(Map_Line,MATCH(A649,Map_Code,0)),"UNMAPPED"))</f>
        <v/>
      </c>
      <c r="H649">
        <f>IF(A649="","",IFERROR(INDEX(Map_Stmt,MATCH(A649,Map_Code,0)),"UNMAPPED"))</f>
        <v/>
      </c>
      <c r="I649" s="9">
        <f>IF(A649="",0,IFERROR(F649*INDEX(Map_Sign,MATCH(A649,Map_Code,0)),0))</f>
        <v/>
      </c>
    </row>
    <row r="650">
      <c r="A650" s="4" t="n"/>
      <c r="B650" s="4" t="n"/>
      <c r="C650" s="5" t="n"/>
      <c r="D650" s="18" t="n"/>
      <c r="E650" s="18" t="n"/>
      <c r="F650" s="9">
        <f>D650-E650</f>
        <v/>
      </c>
      <c r="G650">
        <f>IF(A650="","",IFERROR(INDEX(Map_Line,MATCH(A650,Map_Code,0)),"UNMAPPED"))</f>
        <v/>
      </c>
      <c r="H650">
        <f>IF(A650="","",IFERROR(INDEX(Map_Stmt,MATCH(A650,Map_Code,0)),"UNMAPPED"))</f>
        <v/>
      </c>
      <c r="I650" s="9">
        <f>IF(A650="",0,IFERROR(F650*INDEX(Map_Sign,MATCH(A650,Map_Code,0)),0))</f>
        <v/>
      </c>
    </row>
    <row r="651">
      <c r="A651" s="4" t="n"/>
      <c r="B651" s="4" t="n"/>
      <c r="C651" s="5" t="n"/>
      <c r="D651" s="18" t="n"/>
      <c r="E651" s="18" t="n"/>
      <c r="F651" s="9">
        <f>D651-E651</f>
        <v/>
      </c>
      <c r="G651">
        <f>IF(A651="","",IFERROR(INDEX(Map_Line,MATCH(A651,Map_Code,0)),"UNMAPPED"))</f>
        <v/>
      </c>
      <c r="H651">
        <f>IF(A651="","",IFERROR(INDEX(Map_Stmt,MATCH(A651,Map_Code,0)),"UNMAPPED"))</f>
        <v/>
      </c>
      <c r="I651" s="9">
        <f>IF(A651="",0,IFERROR(F651*INDEX(Map_Sign,MATCH(A651,Map_Code,0)),0))</f>
        <v/>
      </c>
    </row>
    <row r="652">
      <c r="A652" s="4" t="n"/>
      <c r="B652" s="4" t="n"/>
      <c r="C652" s="5" t="n"/>
      <c r="D652" s="18" t="n"/>
      <c r="E652" s="18" t="n"/>
      <c r="F652" s="9">
        <f>D652-E652</f>
        <v/>
      </c>
      <c r="G652">
        <f>IF(A652="","",IFERROR(INDEX(Map_Line,MATCH(A652,Map_Code,0)),"UNMAPPED"))</f>
        <v/>
      </c>
      <c r="H652">
        <f>IF(A652="","",IFERROR(INDEX(Map_Stmt,MATCH(A652,Map_Code,0)),"UNMAPPED"))</f>
        <v/>
      </c>
      <c r="I652" s="9">
        <f>IF(A652="",0,IFERROR(F652*INDEX(Map_Sign,MATCH(A652,Map_Code,0)),0))</f>
        <v/>
      </c>
    </row>
    <row r="653">
      <c r="A653" s="4" t="n"/>
      <c r="B653" s="4" t="n"/>
      <c r="C653" s="5" t="n"/>
      <c r="D653" s="18" t="n"/>
      <c r="E653" s="18" t="n"/>
      <c r="F653" s="9">
        <f>D653-E653</f>
        <v/>
      </c>
      <c r="G653">
        <f>IF(A653="","",IFERROR(INDEX(Map_Line,MATCH(A653,Map_Code,0)),"UNMAPPED"))</f>
        <v/>
      </c>
      <c r="H653">
        <f>IF(A653="","",IFERROR(INDEX(Map_Stmt,MATCH(A653,Map_Code,0)),"UNMAPPED"))</f>
        <v/>
      </c>
      <c r="I653" s="9">
        <f>IF(A653="",0,IFERROR(F653*INDEX(Map_Sign,MATCH(A653,Map_Code,0)),0))</f>
        <v/>
      </c>
    </row>
    <row r="654">
      <c r="A654" s="4" t="n"/>
      <c r="B654" s="4" t="n"/>
      <c r="C654" s="5" t="n"/>
      <c r="D654" s="18" t="n"/>
      <c r="E654" s="18" t="n"/>
      <c r="F654" s="9">
        <f>D654-E654</f>
        <v/>
      </c>
      <c r="G654">
        <f>IF(A654="","",IFERROR(INDEX(Map_Line,MATCH(A654,Map_Code,0)),"UNMAPPED"))</f>
        <v/>
      </c>
      <c r="H654">
        <f>IF(A654="","",IFERROR(INDEX(Map_Stmt,MATCH(A654,Map_Code,0)),"UNMAPPED"))</f>
        <v/>
      </c>
      <c r="I654" s="9">
        <f>IF(A654="",0,IFERROR(F654*INDEX(Map_Sign,MATCH(A654,Map_Code,0)),0))</f>
        <v/>
      </c>
    </row>
    <row r="655">
      <c r="A655" s="4" t="n"/>
      <c r="B655" s="4" t="n"/>
      <c r="C655" s="5" t="n"/>
      <c r="D655" s="18" t="n"/>
      <c r="E655" s="18" t="n"/>
      <c r="F655" s="9">
        <f>D655-E655</f>
        <v/>
      </c>
      <c r="G655">
        <f>IF(A655="","",IFERROR(INDEX(Map_Line,MATCH(A655,Map_Code,0)),"UNMAPPED"))</f>
        <v/>
      </c>
      <c r="H655">
        <f>IF(A655="","",IFERROR(INDEX(Map_Stmt,MATCH(A655,Map_Code,0)),"UNMAPPED"))</f>
        <v/>
      </c>
      <c r="I655" s="9">
        <f>IF(A655="",0,IFERROR(F655*INDEX(Map_Sign,MATCH(A655,Map_Code,0)),0))</f>
        <v/>
      </c>
    </row>
    <row r="656">
      <c r="A656" s="4" t="n"/>
      <c r="B656" s="4" t="n"/>
      <c r="C656" s="5" t="n"/>
      <c r="D656" s="18" t="n"/>
      <c r="E656" s="18" t="n"/>
      <c r="F656" s="9">
        <f>D656-E656</f>
        <v/>
      </c>
      <c r="G656">
        <f>IF(A656="","",IFERROR(INDEX(Map_Line,MATCH(A656,Map_Code,0)),"UNMAPPED"))</f>
        <v/>
      </c>
      <c r="H656">
        <f>IF(A656="","",IFERROR(INDEX(Map_Stmt,MATCH(A656,Map_Code,0)),"UNMAPPED"))</f>
        <v/>
      </c>
      <c r="I656" s="9">
        <f>IF(A656="",0,IFERROR(F656*INDEX(Map_Sign,MATCH(A656,Map_Code,0)),0))</f>
        <v/>
      </c>
    </row>
    <row r="657">
      <c r="A657" s="4" t="n"/>
      <c r="B657" s="4" t="n"/>
      <c r="C657" s="5" t="n"/>
      <c r="D657" s="18" t="n"/>
      <c r="E657" s="18" t="n"/>
      <c r="F657" s="9">
        <f>D657-E657</f>
        <v/>
      </c>
      <c r="G657">
        <f>IF(A657="","",IFERROR(INDEX(Map_Line,MATCH(A657,Map_Code,0)),"UNMAPPED"))</f>
        <v/>
      </c>
      <c r="H657">
        <f>IF(A657="","",IFERROR(INDEX(Map_Stmt,MATCH(A657,Map_Code,0)),"UNMAPPED"))</f>
        <v/>
      </c>
      <c r="I657" s="9">
        <f>IF(A657="",0,IFERROR(F657*INDEX(Map_Sign,MATCH(A657,Map_Code,0)),0))</f>
        <v/>
      </c>
    </row>
    <row r="658">
      <c r="A658" s="4" t="n"/>
      <c r="B658" s="4" t="n"/>
      <c r="C658" s="5" t="n"/>
      <c r="D658" s="18" t="n"/>
      <c r="E658" s="18" t="n"/>
      <c r="F658" s="9">
        <f>D658-E658</f>
        <v/>
      </c>
      <c r="G658">
        <f>IF(A658="","",IFERROR(INDEX(Map_Line,MATCH(A658,Map_Code,0)),"UNMAPPED"))</f>
        <v/>
      </c>
      <c r="H658">
        <f>IF(A658="","",IFERROR(INDEX(Map_Stmt,MATCH(A658,Map_Code,0)),"UNMAPPED"))</f>
        <v/>
      </c>
      <c r="I658" s="9">
        <f>IF(A658="",0,IFERROR(F658*INDEX(Map_Sign,MATCH(A658,Map_Code,0)),0))</f>
        <v/>
      </c>
    </row>
    <row r="659">
      <c r="A659" s="4" t="n"/>
      <c r="B659" s="4" t="n"/>
      <c r="C659" s="5" t="n"/>
      <c r="D659" s="18" t="n"/>
      <c r="E659" s="18" t="n"/>
      <c r="F659" s="9">
        <f>D659-E659</f>
        <v/>
      </c>
      <c r="G659">
        <f>IF(A659="","",IFERROR(INDEX(Map_Line,MATCH(A659,Map_Code,0)),"UNMAPPED"))</f>
        <v/>
      </c>
      <c r="H659">
        <f>IF(A659="","",IFERROR(INDEX(Map_Stmt,MATCH(A659,Map_Code,0)),"UNMAPPED"))</f>
        <v/>
      </c>
      <c r="I659" s="9">
        <f>IF(A659="",0,IFERROR(F659*INDEX(Map_Sign,MATCH(A659,Map_Code,0)),0))</f>
        <v/>
      </c>
    </row>
    <row r="660">
      <c r="A660" s="4" t="n"/>
      <c r="B660" s="4" t="n"/>
      <c r="C660" s="5" t="n"/>
      <c r="D660" s="18" t="n"/>
      <c r="E660" s="18" t="n"/>
      <c r="F660" s="9">
        <f>D660-E660</f>
        <v/>
      </c>
      <c r="G660">
        <f>IF(A660="","",IFERROR(INDEX(Map_Line,MATCH(A660,Map_Code,0)),"UNMAPPED"))</f>
        <v/>
      </c>
      <c r="H660">
        <f>IF(A660="","",IFERROR(INDEX(Map_Stmt,MATCH(A660,Map_Code,0)),"UNMAPPED"))</f>
        <v/>
      </c>
      <c r="I660" s="9">
        <f>IF(A660="",0,IFERROR(F660*INDEX(Map_Sign,MATCH(A660,Map_Code,0)),0))</f>
        <v/>
      </c>
    </row>
    <row r="661">
      <c r="A661" s="4" t="n"/>
      <c r="B661" s="4" t="n"/>
      <c r="C661" s="5" t="n"/>
      <c r="D661" s="18" t="n"/>
      <c r="E661" s="18" t="n"/>
      <c r="F661" s="9">
        <f>D661-E661</f>
        <v/>
      </c>
      <c r="G661">
        <f>IF(A661="","",IFERROR(INDEX(Map_Line,MATCH(A661,Map_Code,0)),"UNMAPPED"))</f>
        <v/>
      </c>
      <c r="H661">
        <f>IF(A661="","",IFERROR(INDEX(Map_Stmt,MATCH(A661,Map_Code,0)),"UNMAPPED"))</f>
        <v/>
      </c>
      <c r="I661" s="9">
        <f>IF(A661="",0,IFERROR(F661*INDEX(Map_Sign,MATCH(A661,Map_Code,0)),0))</f>
        <v/>
      </c>
    </row>
    <row r="662">
      <c r="A662" s="4" t="n"/>
      <c r="B662" s="4" t="n"/>
      <c r="C662" s="5" t="n"/>
      <c r="D662" s="18" t="n"/>
      <c r="E662" s="18" t="n"/>
      <c r="F662" s="9">
        <f>D662-E662</f>
        <v/>
      </c>
      <c r="G662">
        <f>IF(A662="","",IFERROR(INDEX(Map_Line,MATCH(A662,Map_Code,0)),"UNMAPPED"))</f>
        <v/>
      </c>
      <c r="H662">
        <f>IF(A662="","",IFERROR(INDEX(Map_Stmt,MATCH(A662,Map_Code,0)),"UNMAPPED"))</f>
        <v/>
      </c>
      <c r="I662" s="9">
        <f>IF(A662="",0,IFERROR(F662*INDEX(Map_Sign,MATCH(A662,Map_Code,0)),0))</f>
        <v/>
      </c>
    </row>
    <row r="663">
      <c r="A663" s="4" t="n"/>
      <c r="B663" s="4" t="n"/>
      <c r="C663" s="5" t="n"/>
      <c r="D663" s="18" t="n"/>
      <c r="E663" s="18" t="n"/>
      <c r="F663" s="9">
        <f>D663-E663</f>
        <v/>
      </c>
      <c r="G663">
        <f>IF(A663="","",IFERROR(INDEX(Map_Line,MATCH(A663,Map_Code,0)),"UNMAPPED"))</f>
        <v/>
      </c>
      <c r="H663">
        <f>IF(A663="","",IFERROR(INDEX(Map_Stmt,MATCH(A663,Map_Code,0)),"UNMAPPED"))</f>
        <v/>
      </c>
      <c r="I663" s="9">
        <f>IF(A663="",0,IFERROR(F663*INDEX(Map_Sign,MATCH(A663,Map_Code,0)),0))</f>
        <v/>
      </c>
    </row>
    <row r="664">
      <c r="A664" s="4" t="n"/>
      <c r="B664" s="4" t="n"/>
      <c r="C664" s="5" t="n"/>
      <c r="D664" s="18" t="n"/>
      <c r="E664" s="18" t="n"/>
      <c r="F664" s="9">
        <f>D664-E664</f>
        <v/>
      </c>
      <c r="G664">
        <f>IF(A664="","",IFERROR(INDEX(Map_Line,MATCH(A664,Map_Code,0)),"UNMAPPED"))</f>
        <v/>
      </c>
      <c r="H664">
        <f>IF(A664="","",IFERROR(INDEX(Map_Stmt,MATCH(A664,Map_Code,0)),"UNMAPPED"))</f>
        <v/>
      </c>
      <c r="I664" s="9">
        <f>IF(A664="",0,IFERROR(F664*INDEX(Map_Sign,MATCH(A664,Map_Code,0)),0))</f>
        <v/>
      </c>
    </row>
    <row r="665">
      <c r="A665" s="4" t="n"/>
      <c r="B665" s="4" t="n"/>
      <c r="C665" s="5" t="n"/>
      <c r="D665" s="18" t="n"/>
      <c r="E665" s="18" t="n"/>
      <c r="F665" s="9">
        <f>D665-E665</f>
        <v/>
      </c>
      <c r="G665">
        <f>IF(A665="","",IFERROR(INDEX(Map_Line,MATCH(A665,Map_Code,0)),"UNMAPPED"))</f>
        <v/>
      </c>
      <c r="H665">
        <f>IF(A665="","",IFERROR(INDEX(Map_Stmt,MATCH(A665,Map_Code,0)),"UNMAPPED"))</f>
        <v/>
      </c>
      <c r="I665" s="9">
        <f>IF(A665="",0,IFERROR(F665*INDEX(Map_Sign,MATCH(A665,Map_Code,0)),0))</f>
        <v/>
      </c>
    </row>
    <row r="666">
      <c r="A666" s="4" t="n"/>
      <c r="B666" s="4" t="n"/>
      <c r="C666" s="5" t="n"/>
      <c r="D666" s="18" t="n"/>
      <c r="E666" s="18" t="n"/>
      <c r="F666" s="9">
        <f>D666-E666</f>
        <v/>
      </c>
      <c r="G666">
        <f>IF(A666="","",IFERROR(INDEX(Map_Line,MATCH(A666,Map_Code,0)),"UNMAPPED"))</f>
        <v/>
      </c>
      <c r="H666">
        <f>IF(A666="","",IFERROR(INDEX(Map_Stmt,MATCH(A666,Map_Code,0)),"UNMAPPED"))</f>
        <v/>
      </c>
      <c r="I666" s="9">
        <f>IF(A666="",0,IFERROR(F666*INDEX(Map_Sign,MATCH(A666,Map_Code,0)),0))</f>
        <v/>
      </c>
    </row>
    <row r="667">
      <c r="A667" s="4" t="n"/>
      <c r="B667" s="4" t="n"/>
      <c r="C667" s="5" t="n"/>
      <c r="D667" s="18" t="n"/>
      <c r="E667" s="18" t="n"/>
      <c r="F667" s="9">
        <f>D667-E667</f>
        <v/>
      </c>
      <c r="G667">
        <f>IF(A667="","",IFERROR(INDEX(Map_Line,MATCH(A667,Map_Code,0)),"UNMAPPED"))</f>
        <v/>
      </c>
      <c r="H667">
        <f>IF(A667="","",IFERROR(INDEX(Map_Stmt,MATCH(A667,Map_Code,0)),"UNMAPPED"))</f>
        <v/>
      </c>
      <c r="I667" s="9">
        <f>IF(A667="",0,IFERROR(F667*INDEX(Map_Sign,MATCH(A667,Map_Code,0)),0))</f>
        <v/>
      </c>
    </row>
    <row r="668">
      <c r="A668" s="4" t="n"/>
      <c r="B668" s="4" t="n"/>
      <c r="C668" s="5" t="n"/>
      <c r="D668" s="18" t="n"/>
      <c r="E668" s="18" t="n"/>
      <c r="F668" s="9">
        <f>D668-E668</f>
        <v/>
      </c>
      <c r="G668">
        <f>IF(A668="","",IFERROR(INDEX(Map_Line,MATCH(A668,Map_Code,0)),"UNMAPPED"))</f>
        <v/>
      </c>
      <c r="H668">
        <f>IF(A668="","",IFERROR(INDEX(Map_Stmt,MATCH(A668,Map_Code,0)),"UNMAPPED"))</f>
        <v/>
      </c>
      <c r="I668" s="9">
        <f>IF(A668="",0,IFERROR(F668*INDEX(Map_Sign,MATCH(A668,Map_Code,0)),0))</f>
        <v/>
      </c>
    </row>
    <row r="669">
      <c r="A669" s="4" t="n"/>
      <c r="B669" s="4" t="n"/>
      <c r="C669" s="5" t="n"/>
      <c r="D669" s="18" t="n"/>
      <c r="E669" s="18" t="n"/>
      <c r="F669" s="9">
        <f>D669-E669</f>
        <v/>
      </c>
      <c r="G669">
        <f>IF(A669="","",IFERROR(INDEX(Map_Line,MATCH(A669,Map_Code,0)),"UNMAPPED"))</f>
        <v/>
      </c>
      <c r="H669">
        <f>IF(A669="","",IFERROR(INDEX(Map_Stmt,MATCH(A669,Map_Code,0)),"UNMAPPED"))</f>
        <v/>
      </c>
      <c r="I669" s="9">
        <f>IF(A669="",0,IFERROR(F669*INDEX(Map_Sign,MATCH(A669,Map_Code,0)),0))</f>
        <v/>
      </c>
    </row>
    <row r="670">
      <c r="A670" s="4" t="n"/>
      <c r="B670" s="4" t="n"/>
      <c r="C670" s="5" t="n"/>
      <c r="D670" s="18" t="n"/>
      <c r="E670" s="18" t="n"/>
      <c r="F670" s="9">
        <f>D670-E670</f>
        <v/>
      </c>
      <c r="G670">
        <f>IF(A670="","",IFERROR(INDEX(Map_Line,MATCH(A670,Map_Code,0)),"UNMAPPED"))</f>
        <v/>
      </c>
      <c r="H670">
        <f>IF(A670="","",IFERROR(INDEX(Map_Stmt,MATCH(A670,Map_Code,0)),"UNMAPPED"))</f>
        <v/>
      </c>
      <c r="I670" s="9">
        <f>IF(A670="",0,IFERROR(F670*INDEX(Map_Sign,MATCH(A670,Map_Code,0)),0))</f>
        <v/>
      </c>
    </row>
    <row r="671">
      <c r="A671" s="4" t="n"/>
      <c r="B671" s="4" t="n"/>
      <c r="C671" s="5" t="n"/>
      <c r="D671" s="18" t="n"/>
      <c r="E671" s="18" t="n"/>
      <c r="F671" s="9">
        <f>D671-E671</f>
        <v/>
      </c>
      <c r="G671">
        <f>IF(A671="","",IFERROR(INDEX(Map_Line,MATCH(A671,Map_Code,0)),"UNMAPPED"))</f>
        <v/>
      </c>
      <c r="H671">
        <f>IF(A671="","",IFERROR(INDEX(Map_Stmt,MATCH(A671,Map_Code,0)),"UNMAPPED"))</f>
        <v/>
      </c>
      <c r="I671" s="9">
        <f>IF(A671="",0,IFERROR(F671*INDEX(Map_Sign,MATCH(A671,Map_Code,0)),0))</f>
        <v/>
      </c>
    </row>
    <row r="672">
      <c r="A672" s="4" t="n"/>
      <c r="B672" s="4" t="n"/>
      <c r="C672" s="5" t="n"/>
      <c r="D672" s="18" t="n"/>
      <c r="E672" s="18" t="n"/>
      <c r="F672" s="9">
        <f>D672-E672</f>
        <v/>
      </c>
      <c r="G672">
        <f>IF(A672="","",IFERROR(INDEX(Map_Line,MATCH(A672,Map_Code,0)),"UNMAPPED"))</f>
        <v/>
      </c>
      <c r="H672">
        <f>IF(A672="","",IFERROR(INDEX(Map_Stmt,MATCH(A672,Map_Code,0)),"UNMAPPED"))</f>
        <v/>
      </c>
      <c r="I672" s="9">
        <f>IF(A672="",0,IFERROR(F672*INDEX(Map_Sign,MATCH(A672,Map_Code,0)),0))</f>
        <v/>
      </c>
    </row>
    <row r="673">
      <c r="A673" s="4" t="n"/>
      <c r="B673" s="4" t="n"/>
      <c r="C673" s="5" t="n"/>
      <c r="D673" s="18" t="n"/>
      <c r="E673" s="18" t="n"/>
      <c r="F673" s="9">
        <f>D673-E673</f>
        <v/>
      </c>
      <c r="G673">
        <f>IF(A673="","",IFERROR(INDEX(Map_Line,MATCH(A673,Map_Code,0)),"UNMAPPED"))</f>
        <v/>
      </c>
      <c r="H673">
        <f>IF(A673="","",IFERROR(INDEX(Map_Stmt,MATCH(A673,Map_Code,0)),"UNMAPPED"))</f>
        <v/>
      </c>
      <c r="I673" s="9">
        <f>IF(A673="",0,IFERROR(F673*INDEX(Map_Sign,MATCH(A673,Map_Code,0)),0))</f>
        <v/>
      </c>
    </row>
    <row r="674">
      <c r="A674" s="4" t="n"/>
      <c r="B674" s="4" t="n"/>
      <c r="C674" s="5" t="n"/>
      <c r="D674" s="18" t="n"/>
      <c r="E674" s="18" t="n"/>
      <c r="F674" s="9">
        <f>D674-E674</f>
        <v/>
      </c>
      <c r="G674">
        <f>IF(A674="","",IFERROR(INDEX(Map_Line,MATCH(A674,Map_Code,0)),"UNMAPPED"))</f>
        <v/>
      </c>
      <c r="H674">
        <f>IF(A674="","",IFERROR(INDEX(Map_Stmt,MATCH(A674,Map_Code,0)),"UNMAPPED"))</f>
        <v/>
      </c>
      <c r="I674" s="9">
        <f>IF(A674="",0,IFERROR(F674*INDEX(Map_Sign,MATCH(A674,Map_Code,0)),0))</f>
        <v/>
      </c>
    </row>
    <row r="675">
      <c r="A675" s="4" t="n"/>
      <c r="B675" s="4" t="n"/>
      <c r="C675" s="5" t="n"/>
      <c r="D675" s="18" t="n"/>
      <c r="E675" s="18" t="n"/>
      <c r="F675" s="9">
        <f>D675-E675</f>
        <v/>
      </c>
      <c r="G675">
        <f>IF(A675="","",IFERROR(INDEX(Map_Line,MATCH(A675,Map_Code,0)),"UNMAPPED"))</f>
        <v/>
      </c>
      <c r="H675">
        <f>IF(A675="","",IFERROR(INDEX(Map_Stmt,MATCH(A675,Map_Code,0)),"UNMAPPED"))</f>
        <v/>
      </c>
      <c r="I675" s="9">
        <f>IF(A675="",0,IFERROR(F675*INDEX(Map_Sign,MATCH(A675,Map_Code,0)),0))</f>
        <v/>
      </c>
    </row>
    <row r="676">
      <c r="A676" s="4" t="n"/>
      <c r="B676" s="4" t="n"/>
      <c r="C676" s="5" t="n"/>
      <c r="D676" s="18" t="n"/>
      <c r="E676" s="18" t="n"/>
      <c r="F676" s="9">
        <f>D676-E676</f>
        <v/>
      </c>
      <c r="G676">
        <f>IF(A676="","",IFERROR(INDEX(Map_Line,MATCH(A676,Map_Code,0)),"UNMAPPED"))</f>
        <v/>
      </c>
      <c r="H676">
        <f>IF(A676="","",IFERROR(INDEX(Map_Stmt,MATCH(A676,Map_Code,0)),"UNMAPPED"))</f>
        <v/>
      </c>
      <c r="I676" s="9">
        <f>IF(A676="",0,IFERROR(F676*INDEX(Map_Sign,MATCH(A676,Map_Code,0)),0))</f>
        <v/>
      </c>
    </row>
    <row r="677">
      <c r="A677" s="4" t="n"/>
      <c r="B677" s="4" t="n"/>
      <c r="C677" s="5" t="n"/>
      <c r="D677" s="18" t="n"/>
      <c r="E677" s="18" t="n"/>
      <c r="F677" s="9">
        <f>D677-E677</f>
        <v/>
      </c>
      <c r="G677">
        <f>IF(A677="","",IFERROR(INDEX(Map_Line,MATCH(A677,Map_Code,0)),"UNMAPPED"))</f>
        <v/>
      </c>
      <c r="H677">
        <f>IF(A677="","",IFERROR(INDEX(Map_Stmt,MATCH(A677,Map_Code,0)),"UNMAPPED"))</f>
        <v/>
      </c>
      <c r="I677" s="9">
        <f>IF(A677="",0,IFERROR(F677*INDEX(Map_Sign,MATCH(A677,Map_Code,0)),0))</f>
        <v/>
      </c>
    </row>
    <row r="678">
      <c r="A678" s="4" t="n"/>
      <c r="B678" s="4" t="n"/>
      <c r="C678" s="5" t="n"/>
      <c r="D678" s="18" t="n"/>
      <c r="E678" s="18" t="n"/>
      <c r="F678" s="9">
        <f>D678-E678</f>
        <v/>
      </c>
      <c r="G678">
        <f>IF(A678="","",IFERROR(INDEX(Map_Line,MATCH(A678,Map_Code,0)),"UNMAPPED"))</f>
        <v/>
      </c>
      <c r="H678">
        <f>IF(A678="","",IFERROR(INDEX(Map_Stmt,MATCH(A678,Map_Code,0)),"UNMAPPED"))</f>
        <v/>
      </c>
      <c r="I678" s="9">
        <f>IF(A678="",0,IFERROR(F678*INDEX(Map_Sign,MATCH(A678,Map_Code,0)),0))</f>
        <v/>
      </c>
    </row>
    <row r="679">
      <c r="A679" s="4" t="n"/>
      <c r="B679" s="4" t="n"/>
      <c r="C679" s="5" t="n"/>
      <c r="D679" s="18" t="n"/>
      <c r="E679" s="18" t="n"/>
      <c r="F679" s="9">
        <f>D679-E679</f>
        <v/>
      </c>
      <c r="G679">
        <f>IF(A679="","",IFERROR(INDEX(Map_Line,MATCH(A679,Map_Code,0)),"UNMAPPED"))</f>
        <v/>
      </c>
      <c r="H679">
        <f>IF(A679="","",IFERROR(INDEX(Map_Stmt,MATCH(A679,Map_Code,0)),"UNMAPPED"))</f>
        <v/>
      </c>
      <c r="I679" s="9">
        <f>IF(A679="",0,IFERROR(F679*INDEX(Map_Sign,MATCH(A679,Map_Code,0)),0))</f>
        <v/>
      </c>
    </row>
    <row r="680">
      <c r="A680" s="4" t="n"/>
      <c r="B680" s="4" t="n"/>
      <c r="C680" s="5" t="n"/>
      <c r="D680" s="18" t="n"/>
      <c r="E680" s="18" t="n"/>
      <c r="F680" s="9">
        <f>D680-E680</f>
        <v/>
      </c>
      <c r="G680">
        <f>IF(A680="","",IFERROR(INDEX(Map_Line,MATCH(A680,Map_Code,0)),"UNMAPPED"))</f>
        <v/>
      </c>
      <c r="H680">
        <f>IF(A680="","",IFERROR(INDEX(Map_Stmt,MATCH(A680,Map_Code,0)),"UNMAPPED"))</f>
        <v/>
      </c>
      <c r="I680" s="9">
        <f>IF(A680="",0,IFERROR(F680*INDEX(Map_Sign,MATCH(A680,Map_Code,0)),0))</f>
        <v/>
      </c>
    </row>
    <row r="681">
      <c r="A681" s="4" t="n"/>
      <c r="B681" s="4" t="n"/>
      <c r="C681" s="5" t="n"/>
      <c r="D681" s="18" t="n"/>
      <c r="E681" s="18" t="n"/>
      <c r="F681" s="9">
        <f>D681-E681</f>
        <v/>
      </c>
      <c r="G681">
        <f>IF(A681="","",IFERROR(INDEX(Map_Line,MATCH(A681,Map_Code,0)),"UNMAPPED"))</f>
        <v/>
      </c>
      <c r="H681">
        <f>IF(A681="","",IFERROR(INDEX(Map_Stmt,MATCH(A681,Map_Code,0)),"UNMAPPED"))</f>
        <v/>
      </c>
      <c r="I681" s="9">
        <f>IF(A681="",0,IFERROR(F681*INDEX(Map_Sign,MATCH(A681,Map_Code,0)),0))</f>
        <v/>
      </c>
    </row>
    <row r="682">
      <c r="A682" s="4" t="n"/>
      <c r="B682" s="4" t="n"/>
      <c r="C682" s="5" t="n"/>
      <c r="D682" s="18" t="n"/>
      <c r="E682" s="18" t="n"/>
      <c r="F682" s="9">
        <f>D682-E682</f>
        <v/>
      </c>
      <c r="G682">
        <f>IF(A682="","",IFERROR(INDEX(Map_Line,MATCH(A682,Map_Code,0)),"UNMAPPED"))</f>
        <v/>
      </c>
      <c r="H682">
        <f>IF(A682="","",IFERROR(INDEX(Map_Stmt,MATCH(A682,Map_Code,0)),"UNMAPPED"))</f>
        <v/>
      </c>
      <c r="I682" s="9">
        <f>IF(A682="",0,IFERROR(F682*INDEX(Map_Sign,MATCH(A682,Map_Code,0)),0))</f>
        <v/>
      </c>
    </row>
    <row r="683">
      <c r="A683" s="4" t="n"/>
      <c r="B683" s="4" t="n"/>
      <c r="C683" s="5" t="n"/>
      <c r="D683" s="18" t="n"/>
      <c r="E683" s="18" t="n"/>
      <c r="F683" s="9">
        <f>D683-E683</f>
        <v/>
      </c>
      <c r="G683">
        <f>IF(A683="","",IFERROR(INDEX(Map_Line,MATCH(A683,Map_Code,0)),"UNMAPPED"))</f>
        <v/>
      </c>
      <c r="H683">
        <f>IF(A683="","",IFERROR(INDEX(Map_Stmt,MATCH(A683,Map_Code,0)),"UNMAPPED"))</f>
        <v/>
      </c>
      <c r="I683" s="9">
        <f>IF(A683="",0,IFERROR(F683*INDEX(Map_Sign,MATCH(A683,Map_Code,0)),0))</f>
        <v/>
      </c>
    </row>
    <row r="684">
      <c r="A684" s="4" t="n"/>
      <c r="B684" s="4" t="n"/>
      <c r="C684" s="5" t="n"/>
      <c r="D684" s="18" t="n"/>
      <c r="E684" s="18" t="n"/>
      <c r="F684" s="9">
        <f>D684-E684</f>
        <v/>
      </c>
      <c r="G684">
        <f>IF(A684="","",IFERROR(INDEX(Map_Line,MATCH(A684,Map_Code,0)),"UNMAPPED"))</f>
        <v/>
      </c>
      <c r="H684">
        <f>IF(A684="","",IFERROR(INDEX(Map_Stmt,MATCH(A684,Map_Code,0)),"UNMAPPED"))</f>
        <v/>
      </c>
      <c r="I684" s="9">
        <f>IF(A684="",0,IFERROR(F684*INDEX(Map_Sign,MATCH(A684,Map_Code,0)),0))</f>
        <v/>
      </c>
    </row>
    <row r="685">
      <c r="A685" s="4" t="n"/>
      <c r="B685" s="4" t="n"/>
      <c r="C685" s="5" t="n"/>
      <c r="D685" s="18" t="n"/>
      <c r="E685" s="18" t="n"/>
      <c r="F685" s="9">
        <f>D685-E685</f>
        <v/>
      </c>
      <c r="G685">
        <f>IF(A685="","",IFERROR(INDEX(Map_Line,MATCH(A685,Map_Code,0)),"UNMAPPED"))</f>
        <v/>
      </c>
      <c r="H685">
        <f>IF(A685="","",IFERROR(INDEX(Map_Stmt,MATCH(A685,Map_Code,0)),"UNMAPPED"))</f>
        <v/>
      </c>
      <c r="I685" s="9">
        <f>IF(A685="",0,IFERROR(F685*INDEX(Map_Sign,MATCH(A685,Map_Code,0)),0))</f>
        <v/>
      </c>
    </row>
    <row r="686">
      <c r="A686" s="4" t="n"/>
      <c r="B686" s="4" t="n"/>
      <c r="C686" s="5" t="n"/>
      <c r="D686" s="18" t="n"/>
      <c r="E686" s="18" t="n"/>
      <c r="F686" s="9">
        <f>D686-E686</f>
        <v/>
      </c>
      <c r="G686">
        <f>IF(A686="","",IFERROR(INDEX(Map_Line,MATCH(A686,Map_Code,0)),"UNMAPPED"))</f>
        <v/>
      </c>
      <c r="H686">
        <f>IF(A686="","",IFERROR(INDEX(Map_Stmt,MATCH(A686,Map_Code,0)),"UNMAPPED"))</f>
        <v/>
      </c>
      <c r="I686" s="9">
        <f>IF(A686="",0,IFERROR(F686*INDEX(Map_Sign,MATCH(A686,Map_Code,0)),0))</f>
        <v/>
      </c>
    </row>
    <row r="687">
      <c r="A687" s="4" t="n"/>
      <c r="B687" s="4" t="n"/>
      <c r="C687" s="5" t="n"/>
      <c r="D687" s="18" t="n"/>
      <c r="E687" s="18" t="n"/>
      <c r="F687" s="9">
        <f>D687-E687</f>
        <v/>
      </c>
      <c r="G687">
        <f>IF(A687="","",IFERROR(INDEX(Map_Line,MATCH(A687,Map_Code,0)),"UNMAPPED"))</f>
        <v/>
      </c>
      <c r="H687">
        <f>IF(A687="","",IFERROR(INDEX(Map_Stmt,MATCH(A687,Map_Code,0)),"UNMAPPED"))</f>
        <v/>
      </c>
      <c r="I687" s="9">
        <f>IF(A687="",0,IFERROR(F687*INDEX(Map_Sign,MATCH(A687,Map_Code,0)),0))</f>
        <v/>
      </c>
    </row>
    <row r="688">
      <c r="A688" s="4" t="n"/>
      <c r="B688" s="4" t="n"/>
      <c r="C688" s="5" t="n"/>
      <c r="D688" s="18" t="n"/>
      <c r="E688" s="18" t="n"/>
      <c r="F688" s="9">
        <f>D688-E688</f>
        <v/>
      </c>
      <c r="G688">
        <f>IF(A688="","",IFERROR(INDEX(Map_Line,MATCH(A688,Map_Code,0)),"UNMAPPED"))</f>
        <v/>
      </c>
      <c r="H688">
        <f>IF(A688="","",IFERROR(INDEX(Map_Stmt,MATCH(A688,Map_Code,0)),"UNMAPPED"))</f>
        <v/>
      </c>
      <c r="I688" s="9">
        <f>IF(A688="",0,IFERROR(F688*INDEX(Map_Sign,MATCH(A688,Map_Code,0)),0))</f>
        <v/>
      </c>
    </row>
    <row r="689">
      <c r="A689" s="4" t="n"/>
      <c r="B689" s="4" t="n"/>
      <c r="C689" s="5" t="n"/>
      <c r="D689" s="18" t="n"/>
      <c r="E689" s="18" t="n"/>
      <c r="F689" s="9">
        <f>D689-E689</f>
        <v/>
      </c>
      <c r="G689">
        <f>IF(A689="","",IFERROR(INDEX(Map_Line,MATCH(A689,Map_Code,0)),"UNMAPPED"))</f>
        <v/>
      </c>
      <c r="H689">
        <f>IF(A689="","",IFERROR(INDEX(Map_Stmt,MATCH(A689,Map_Code,0)),"UNMAPPED"))</f>
        <v/>
      </c>
      <c r="I689" s="9">
        <f>IF(A689="",0,IFERROR(F689*INDEX(Map_Sign,MATCH(A689,Map_Code,0)),0))</f>
        <v/>
      </c>
    </row>
    <row r="690">
      <c r="A690" s="4" t="n"/>
      <c r="B690" s="4" t="n"/>
      <c r="C690" s="5" t="n"/>
      <c r="D690" s="18" t="n"/>
      <c r="E690" s="18" t="n"/>
      <c r="F690" s="9">
        <f>D690-E690</f>
        <v/>
      </c>
      <c r="G690">
        <f>IF(A690="","",IFERROR(INDEX(Map_Line,MATCH(A690,Map_Code,0)),"UNMAPPED"))</f>
        <v/>
      </c>
      <c r="H690">
        <f>IF(A690="","",IFERROR(INDEX(Map_Stmt,MATCH(A690,Map_Code,0)),"UNMAPPED"))</f>
        <v/>
      </c>
      <c r="I690" s="9">
        <f>IF(A690="",0,IFERROR(F690*INDEX(Map_Sign,MATCH(A690,Map_Code,0)),0))</f>
        <v/>
      </c>
    </row>
    <row r="691">
      <c r="A691" s="4" t="n"/>
      <c r="B691" s="4" t="n"/>
      <c r="C691" s="5" t="n"/>
      <c r="D691" s="18" t="n"/>
      <c r="E691" s="18" t="n"/>
      <c r="F691" s="9">
        <f>D691-E691</f>
        <v/>
      </c>
      <c r="G691">
        <f>IF(A691="","",IFERROR(INDEX(Map_Line,MATCH(A691,Map_Code,0)),"UNMAPPED"))</f>
        <v/>
      </c>
      <c r="H691">
        <f>IF(A691="","",IFERROR(INDEX(Map_Stmt,MATCH(A691,Map_Code,0)),"UNMAPPED"))</f>
        <v/>
      </c>
      <c r="I691" s="9">
        <f>IF(A691="",0,IFERROR(F691*INDEX(Map_Sign,MATCH(A691,Map_Code,0)),0))</f>
        <v/>
      </c>
    </row>
    <row r="692">
      <c r="A692" s="4" t="n"/>
      <c r="B692" s="4" t="n"/>
      <c r="C692" s="5" t="n"/>
      <c r="D692" s="18" t="n"/>
      <c r="E692" s="18" t="n"/>
      <c r="F692" s="9">
        <f>D692-E692</f>
        <v/>
      </c>
      <c r="G692">
        <f>IF(A692="","",IFERROR(INDEX(Map_Line,MATCH(A692,Map_Code,0)),"UNMAPPED"))</f>
        <v/>
      </c>
      <c r="H692">
        <f>IF(A692="","",IFERROR(INDEX(Map_Stmt,MATCH(A692,Map_Code,0)),"UNMAPPED"))</f>
        <v/>
      </c>
      <c r="I692" s="9">
        <f>IF(A692="",0,IFERROR(F692*INDEX(Map_Sign,MATCH(A692,Map_Code,0)),0))</f>
        <v/>
      </c>
    </row>
    <row r="693">
      <c r="A693" s="4" t="n"/>
      <c r="B693" s="4" t="n"/>
      <c r="C693" s="5" t="n"/>
      <c r="D693" s="18" t="n"/>
      <c r="E693" s="18" t="n"/>
      <c r="F693" s="9">
        <f>D693-E693</f>
        <v/>
      </c>
      <c r="G693">
        <f>IF(A693="","",IFERROR(INDEX(Map_Line,MATCH(A693,Map_Code,0)),"UNMAPPED"))</f>
        <v/>
      </c>
      <c r="H693">
        <f>IF(A693="","",IFERROR(INDEX(Map_Stmt,MATCH(A693,Map_Code,0)),"UNMAPPED"))</f>
        <v/>
      </c>
      <c r="I693" s="9">
        <f>IF(A693="",0,IFERROR(F693*INDEX(Map_Sign,MATCH(A693,Map_Code,0)),0))</f>
        <v/>
      </c>
    </row>
    <row r="694">
      <c r="A694" s="4" t="n"/>
      <c r="B694" s="4" t="n"/>
      <c r="C694" s="5" t="n"/>
      <c r="D694" s="18" t="n"/>
      <c r="E694" s="18" t="n"/>
      <c r="F694" s="9">
        <f>D694-E694</f>
        <v/>
      </c>
      <c r="G694">
        <f>IF(A694="","",IFERROR(INDEX(Map_Line,MATCH(A694,Map_Code,0)),"UNMAPPED"))</f>
        <v/>
      </c>
      <c r="H694">
        <f>IF(A694="","",IFERROR(INDEX(Map_Stmt,MATCH(A694,Map_Code,0)),"UNMAPPED"))</f>
        <v/>
      </c>
      <c r="I694" s="9">
        <f>IF(A694="",0,IFERROR(F694*INDEX(Map_Sign,MATCH(A694,Map_Code,0)),0))</f>
        <v/>
      </c>
    </row>
    <row r="695">
      <c r="A695" s="4" t="n"/>
      <c r="B695" s="4" t="n"/>
      <c r="C695" s="5" t="n"/>
      <c r="D695" s="18" t="n"/>
      <c r="E695" s="18" t="n"/>
      <c r="F695" s="9">
        <f>D695-E695</f>
        <v/>
      </c>
      <c r="G695">
        <f>IF(A695="","",IFERROR(INDEX(Map_Line,MATCH(A695,Map_Code,0)),"UNMAPPED"))</f>
        <v/>
      </c>
      <c r="H695">
        <f>IF(A695="","",IFERROR(INDEX(Map_Stmt,MATCH(A695,Map_Code,0)),"UNMAPPED"))</f>
        <v/>
      </c>
      <c r="I695" s="9">
        <f>IF(A695="",0,IFERROR(F695*INDEX(Map_Sign,MATCH(A695,Map_Code,0)),0))</f>
        <v/>
      </c>
    </row>
    <row r="696">
      <c r="A696" s="4" t="n"/>
      <c r="B696" s="4" t="n"/>
      <c r="C696" s="5" t="n"/>
      <c r="D696" s="18" t="n"/>
      <c r="E696" s="18" t="n"/>
      <c r="F696" s="9">
        <f>D696-E696</f>
        <v/>
      </c>
      <c r="G696">
        <f>IF(A696="","",IFERROR(INDEX(Map_Line,MATCH(A696,Map_Code,0)),"UNMAPPED"))</f>
        <v/>
      </c>
      <c r="H696">
        <f>IF(A696="","",IFERROR(INDEX(Map_Stmt,MATCH(A696,Map_Code,0)),"UNMAPPED"))</f>
        <v/>
      </c>
      <c r="I696" s="9">
        <f>IF(A696="",0,IFERROR(F696*INDEX(Map_Sign,MATCH(A696,Map_Code,0)),0))</f>
        <v/>
      </c>
    </row>
    <row r="697">
      <c r="A697" s="4" t="n"/>
      <c r="B697" s="4" t="n"/>
      <c r="C697" s="5" t="n"/>
      <c r="D697" s="18" t="n"/>
      <c r="E697" s="18" t="n"/>
      <c r="F697" s="9">
        <f>D697-E697</f>
        <v/>
      </c>
      <c r="G697">
        <f>IF(A697="","",IFERROR(INDEX(Map_Line,MATCH(A697,Map_Code,0)),"UNMAPPED"))</f>
        <v/>
      </c>
      <c r="H697">
        <f>IF(A697="","",IFERROR(INDEX(Map_Stmt,MATCH(A697,Map_Code,0)),"UNMAPPED"))</f>
        <v/>
      </c>
      <c r="I697" s="9">
        <f>IF(A697="",0,IFERROR(F697*INDEX(Map_Sign,MATCH(A697,Map_Code,0)),0))</f>
        <v/>
      </c>
    </row>
    <row r="698">
      <c r="A698" s="4" t="n"/>
      <c r="B698" s="4" t="n"/>
      <c r="C698" s="5" t="n"/>
      <c r="D698" s="18" t="n"/>
      <c r="E698" s="18" t="n"/>
      <c r="F698" s="9">
        <f>D698-E698</f>
        <v/>
      </c>
      <c r="G698">
        <f>IF(A698="","",IFERROR(INDEX(Map_Line,MATCH(A698,Map_Code,0)),"UNMAPPED"))</f>
        <v/>
      </c>
      <c r="H698">
        <f>IF(A698="","",IFERROR(INDEX(Map_Stmt,MATCH(A698,Map_Code,0)),"UNMAPPED"))</f>
        <v/>
      </c>
      <c r="I698" s="9">
        <f>IF(A698="",0,IFERROR(F698*INDEX(Map_Sign,MATCH(A698,Map_Code,0)),0))</f>
        <v/>
      </c>
    </row>
    <row r="699">
      <c r="A699" s="4" t="n"/>
      <c r="B699" s="4" t="n"/>
      <c r="C699" s="5" t="n"/>
      <c r="D699" s="18" t="n"/>
      <c r="E699" s="18" t="n"/>
      <c r="F699" s="9">
        <f>D699-E699</f>
        <v/>
      </c>
      <c r="G699">
        <f>IF(A699="","",IFERROR(INDEX(Map_Line,MATCH(A699,Map_Code,0)),"UNMAPPED"))</f>
        <v/>
      </c>
      <c r="H699">
        <f>IF(A699="","",IFERROR(INDEX(Map_Stmt,MATCH(A699,Map_Code,0)),"UNMAPPED"))</f>
        <v/>
      </c>
      <c r="I699" s="9">
        <f>IF(A699="",0,IFERROR(F699*INDEX(Map_Sign,MATCH(A699,Map_Code,0)),0))</f>
        <v/>
      </c>
    </row>
    <row r="700">
      <c r="A700" s="4" t="n"/>
      <c r="B700" s="4" t="n"/>
      <c r="C700" s="5" t="n"/>
      <c r="D700" s="18" t="n"/>
      <c r="E700" s="18" t="n"/>
      <c r="F700" s="9">
        <f>D700-E700</f>
        <v/>
      </c>
      <c r="G700">
        <f>IF(A700="","",IFERROR(INDEX(Map_Line,MATCH(A700,Map_Code,0)),"UNMAPPED"))</f>
        <v/>
      </c>
      <c r="H700">
        <f>IF(A700="","",IFERROR(INDEX(Map_Stmt,MATCH(A700,Map_Code,0)),"UNMAPPED"))</f>
        <v/>
      </c>
      <c r="I700" s="9">
        <f>IF(A700="",0,IFERROR(F700*INDEX(Map_Sign,MATCH(A700,Map_Code,0)),0))</f>
        <v/>
      </c>
    </row>
    <row r="701">
      <c r="A701" s="4" t="n"/>
      <c r="B701" s="4" t="n"/>
      <c r="C701" s="5" t="n"/>
      <c r="D701" s="18" t="n"/>
      <c r="E701" s="18" t="n"/>
      <c r="F701" s="9">
        <f>D701-E701</f>
        <v/>
      </c>
      <c r="G701">
        <f>IF(A701="","",IFERROR(INDEX(Map_Line,MATCH(A701,Map_Code,0)),"UNMAPPED"))</f>
        <v/>
      </c>
      <c r="H701">
        <f>IF(A701="","",IFERROR(INDEX(Map_Stmt,MATCH(A701,Map_Code,0)),"UNMAPPED"))</f>
        <v/>
      </c>
      <c r="I701" s="9">
        <f>IF(A701="",0,IFERROR(F701*INDEX(Map_Sign,MATCH(A701,Map_Code,0)),0))</f>
        <v/>
      </c>
    </row>
    <row r="702">
      <c r="A702" s="4" t="n"/>
      <c r="B702" s="4" t="n"/>
      <c r="C702" s="5" t="n"/>
      <c r="D702" s="18" t="n"/>
      <c r="E702" s="18" t="n"/>
      <c r="F702" s="9">
        <f>D702-E702</f>
        <v/>
      </c>
      <c r="G702">
        <f>IF(A702="","",IFERROR(INDEX(Map_Line,MATCH(A702,Map_Code,0)),"UNMAPPED"))</f>
        <v/>
      </c>
      <c r="H702">
        <f>IF(A702="","",IFERROR(INDEX(Map_Stmt,MATCH(A702,Map_Code,0)),"UNMAPPED"))</f>
        <v/>
      </c>
      <c r="I702" s="9">
        <f>IF(A702="",0,IFERROR(F702*INDEX(Map_Sign,MATCH(A702,Map_Code,0)),0))</f>
        <v/>
      </c>
    </row>
    <row r="703">
      <c r="A703" s="4" t="n"/>
      <c r="B703" s="4" t="n"/>
      <c r="C703" s="5" t="n"/>
      <c r="D703" s="18" t="n"/>
      <c r="E703" s="18" t="n"/>
      <c r="F703" s="9">
        <f>D703-E703</f>
        <v/>
      </c>
      <c r="G703">
        <f>IF(A703="","",IFERROR(INDEX(Map_Line,MATCH(A703,Map_Code,0)),"UNMAPPED"))</f>
        <v/>
      </c>
      <c r="H703">
        <f>IF(A703="","",IFERROR(INDEX(Map_Stmt,MATCH(A703,Map_Code,0)),"UNMAPPED"))</f>
        <v/>
      </c>
      <c r="I703" s="9">
        <f>IF(A703="",0,IFERROR(F703*INDEX(Map_Sign,MATCH(A703,Map_Code,0)),0))</f>
        <v/>
      </c>
    </row>
    <row r="704">
      <c r="A704" s="4" t="n"/>
      <c r="B704" s="4" t="n"/>
      <c r="C704" s="5" t="n"/>
      <c r="D704" s="18" t="n"/>
      <c r="E704" s="18" t="n"/>
      <c r="F704" s="9">
        <f>D704-E704</f>
        <v/>
      </c>
      <c r="G704">
        <f>IF(A704="","",IFERROR(INDEX(Map_Line,MATCH(A704,Map_Code,0)),"UNMAPPED"))</f>
        <v/>
      </c>
      <c r="H704">
        <f>IF(A704="","",IFERROR(INDEX(Map_Stmt,MATCH(A704,Map_Code,0)),"UNMAPPED"))</f>
        <v/>
      </c>
      <c r="I704" s="9">
        <f>IF(A704="",0,IFERROR(F704*INDEX(Map_Sign,MATCH(A704,Map_Code,0)),0))</f>
        <v/>
      </c>
    </row>
    <row r="705">
      <c r="A705" s="4" t="n"/>
      <c r="B705" s="4" t="n"/>
      <c r="C705" s="5" t="n"/>
      <c r="D705" s="18" t="n"/>
      <c r="E705" s="18" t="n"/>
      <c r="F705" s="9">
        <f>D705-E705</f>
        <v/>
      </c>
      <c r="G705">
        <f>IF(A705="","",IFERROR(INDEX(Map_Line,MATCH(A705,Map_Code,0)),"UNMAPPED"))</f>
        <v/>
      </c>
      <c r="H705">
        <f>IF(A705="","",IFERROR(INDEX(Map_Stmt,MATCH(A705,Map_Code,0)),"UNMAPPED"))</f>
        <v/>
      </c>
      <c r="I705" s="9">
        <f>IF(A705="",0,IFERROR(F705*INDEX(Map_Sign,MATCH(A705,Map_Code,0)),0))</f>
        <v/>
      </c>
    </row>
    <row r="706">
      <c r="A706" s="4" t="n"/>
      <c r="B706" s="4" t="n"/>
      <c r="C706" s="5" t="n"/>
      <c r="D706" s="18" t="n"/>
      <c r="E706" s="18" t="n"/>
      <c r="F706" s="9">
        <f>D706-E706</f>
        <v/>
      </c>
      <c r="G706">
        <f>IF(A706="","",IFERROR(INDEX(Map_Line,MATCH(A706,Map_Code,0)),"UNMAPPED"))</f>
        <v/>
      </c>
      <c r="H706">
        <f>IF(A706="","",IFERROR(INDEX(Map_Stmt,MATCH(A706,Map_Code,0)),"UNMAPPED"))</f>
        <v/>
      </c>
      <c r="I706" s="9">
        <f>IF(A706="",0,IFERROR(F706*INDEX(Map_Sign,MATCH(A706,Map_Code,0)),0))</f>
        <v/>
      </c>
    </row>
    <row r="707">
      <c r="A707" s="4" t="n"/>
      <c r="B707" s="4" t="n"/>
      <c r="C707" s="5" t="n"/>
      <c r="D707" s="18" t="n"/>
      <c r="E707" s="18" t="n"/>
      <c r="F707" s="9">
        <f>D707-E707</f>
        <v/>
      </c>
      <c r="G707">
        <f>IF(A707="","",IFERROR(INDEX(Map_Line,MATCH(A707,Map_Code,0)),"UNMAPPED"))</f>
        <v/>
      </c>
      <c r="H707">
        <f>IF(A707="","",IFERROR(INDEX(Map_Stmt,MATCH(A707,Map_Code,0)),"UNMAPPED"))</f>
        <v/>
      </c>
      <c r="I707" s="9">
        <f>IF(A707="",0,IFERROR(F707*INDEX(Map_Sign,MATCH(A707,Map_Code,0)),0))</f>
        <v/>
      </c>
    </row>
    <row r="708">
      <c r="A708" s="4" t="n"/>
      <c r="B708" s="4" t="n"/>
      <c r="C708" s="5" t="n"/>
      <c r="D708" s="18" t="n"/>
      <c r="E708" s="18" t="n"/>
      <c r="F708" s="9">
        <f>D708-E708</f>
        <v/>
      </c>
      <c r="G708">
        <f>IF(A708="","",IFERROR(INDEX(Map_Line,MATCH(A708,Map_Code,0)),"UNMAPPED"))</f>
        <v/>
      </c>
      <c r="H708">
        <f>IF(A708="","",IFERROR(INDEX(Map_Stmt,MATCH(A708,Map_Code,0)),"UNMAPPED"))</f>
        <v/>
      </c>
      <c r="I708" s="9">
        <f>IF(A708="",0,IFERROR(F708*INDEX(Map_Sign,MATCH(A708,Map_Code,0)),0))</f>
        <v/>
      </c>
    </row>
    <row r="709">
      <c r="A709" s="4" t="n"/>
      <c r="B709" s="4" t="n"/>
      <c r="C709" s="5" t="n"/>
      <c r="D709" s="18" t="n"/>
      <c r="E709" s="18" t="n"/>
      <c r="F709" s="9">
        <f>D709-E709</f>
        <v/>
      </c>
      <c r="G709">
        <f>IF(A709="","",IFERROR(INDEX(Map_Line,MATCH(A709,Map_Code,0)),"UNMAPPED"))</f>
        <v/>
      </c>
      <c r="H709">
        <f>IF(A709="","",IFERROR(INDEX(Map_Stmt,MATCH(A709,Map_Code,0)),"UNMAPPED"))</f>
        <v/>
      </c>
      <c r="I709" s="9">
        <f>IF(A709="",0,IFERROR(F709*INDEX(Map_Sign,MATCH(A709,Map_Code,0)),0))</f>
        <v/>
      </c>
    </row>
    <row r="710">
      <c r="A710" s="4" t="n"/>
      <c r="B710" s="4" t="n"/>
      <c r="C710" s="5" t="n"/>
      <c r="D710" s="18" t="n"/>
      <c r="E710" s="18" t="n"/>
      <c r="F710" s="9">
        <f>D710-E710</f>
        <v/>
      </c>
      <c r="G710">
        <f>IF(A710="","",IFERROR(INDEX(Map_Line,MATCH(A710,Map_Code,0)),"UNMAPPED"))</f>
        <v/>
      </c>
      <c r="H710">
        <f>IF(A710="","",IFERROR(INDEX(Map_Stmt,MATCH(A710,Map_Code,0)),"UNMAPPED"))</f>
        <v/>
      </c>
      <c r="I710" s="9">
        <f>IF(A710="",0,IFERROR(F710*INDEX(Map_Sign,MATCH(A710,Map_Code,0)),0))</f>
        <v/>
      </c>
    </row>
    <row r="711">
      <c r="A711" s="4" t="n"/>
      <c r="B711" s="4" t="n"/>
      <c r="C711" s="5" t="n"/>
      <c r="D711" s="18" t="n"/>
      <c r="E711" s="18" t="n"/>
      <c r="F711" s="9">
        <f>D711-E711</f>
        <v/>
      </c>
      <c r="G711">
        <f>IF(A711="","",IFERROR(INDEX(Map_Line,MATCH(A711,Map_Code,0)),"UNMAPPED"))</f>
        <v/>
      </c>
      <c r="H711">
        <f>IF(A711="","",IFERROR(INDEX(Map_Stmt,MATCH(A711,Map_Code,0)),"UNMAPPED"))</f>
        <v/>
      </c>
      <c r="I711" s="9">
        <f>IF(A711="",0,IFERROR(F711*INDEX(Map_Sign,MATCH(A711,Map_Code,0)),0))</f>
        <v/>
      </c>
    </row>
    <row r="712">
      <c r="A712" s="4" t="n"/>
      <c r="B712" s="4" t="n"/>
      <c r="C712" s="5" t="n"/>
      <c r="D712" s="18" t="n"/>
      <c r="E712" s="18" t="n"/>
      <c r="F712" s="9">
        <f>D712-E712</f>
        <v/>
      </c>
      <c r="G712">
        <f>IF(A712="","",IFERROR(INDEX(Map_Line,MATCH(A712,Map_Code,0)),"UNMAPPED"))</f>
        <v/>
      </c>
      <c r="H712">
        <f>IF(A712="","",IFERROR(INDEX(Map_Stmt,MATCH(A712,Map_Code,0)),"UNMAPPED"))</f>
        <v/>
      </c>
      <c r="I712" s="9">
        <f>IF(A712="",0,IFERROR(F712*INDEX(Map_Sign,MATCH(A712,Map_Code,0)),0))</f>
        <v/>
      </c>
    </row>
    <row r="713">
      <c r="A713" s="4" t="n"/>
      <c r="B713" s="4" t="n"/>
      <c r="C713" s="5" t="n"/>
      <c r="D713" s="18" t="n"/>
      <c r="E713" s="18" t="n"/>
      <c r="F713" s="9">
        <f>D713-E713</f>
        <v/>
      </c>
      <c r="G713">
        <f>IF(A713="","",IFERROR(INDEX(Map_Line,MATCH(A713,Map_Code,0)),"UNMAPPED"))</f>
        <v/>
      </c>
      <c r="H713">
        <f>IF(A713="","",IFERROR(INDEX(Map_Stmt,MATCH(A713,Map_Code,0)),"UNMAPPED"))</f>
        <v/>
      </c>
      <c r="I713" s="9">
        <f>IF(A713="",0,IFERROR(F713*INDEX(Map_Sign,MATCH(A713,Map_Code,0)),0))</f>
        <v/>
      </c>
    </row>
    <row r="714">
      <c r="A714" s="4" t="n"/>
      <c r="B714" s="4" t="n"/>
      <c r="C714" s="5" t="n"/>
      <c r="D714" s="18" t="n"/>
      <c r="E714" s="18" t="n"/>
      <c r="F714" s="9">
        <f>D714-E714</f>
        <v/>
      </c>
      <c r="G714">
        <f>IF(A714="","",IFERROR(INDEX(Map_Line,MATCH(A714,Map_Code,0)),"UNMAPPED"))</f>
        <v/>
      </c>
      <c r="H714">
        <f>IF(A714="","",IFERROR(INDEX(Map_Stmt,MATCH(A714,Map_Code,0)),"UNMAPPED"))</f>
        <v/>
      </c>
      <c r="I714" s="9">
        <f>IF(A714="",0,IFERROR(F714*INDEX(Map_Sign,MATCH(A714,Map_Code,0)),0))</f>
        <v/>
      </c>
    </row>
    <row r="715">
      <c r="A715" s="4" t="n"/>
      <c r="B715" s="4" t="n"/>
      <c r="C715" s="5" t="n"/>
      <c r="D715" s="18" t="n"/>
      <c r="E715" s="18" t="n"/>
      <c r="F715" s="9">
        <f>D715-E715</f>
        <v/>
      </c>
      <c r="G715">
        <f>IF(A715="","",IFERROR(INDEX(Map_Line,MATCH(A715,Map_Code,0)),"UNMAPPED"))</f>
        <v/>
      </c>
      <c r="H715">
        <f>IF(A715="","",IFERROR(INDEX(Map_Stmt,MATCH(A715,Map_Code,0)),"UNMAPPED"))</f>
        <v/>
      </c>
      <c r="I715" s="9">
        <f>IF(A715="",0,IFERROR(F715*INDEX(Map_Sign,MATCH(A715,Map_Code,0)),0))</f>
        <v/>
      </c>
    </row>
    <row r="716">
      <c r="A716" s="4" t="n"/>
      <c r="B716" s="4" t="n"/>
      <c r="C716" s="5" t="n"/>
      <c r="D716" s="18" t="n"/>
      <c r="E716" s="18" t="n"/>
      <c r="F716" s="9">
        <f>D716-E716</f>
        <v/>
      </c>
      <c r="G716">
        <f>IF(A716="","",IFERROR(INDEX(Map_Line,MATCH(A716,Map_Code,0)),"UNMAPPED"))</f>
        <v/>
      </c>
      <c r="H716">
        <f>IF(A716="","",IFERROR(INDEX(Map_Stmt,MATCH(A716,Map_Code,0)),"UNMAPPED"))</f>
        <v/>
      </c>
      <c r="I716" s="9">
        <f>IF(A716="",0,IFERROR(F716*INDEX(Map_Sign,MATCH(A716,Map_Code,0)),0))</f>
        <v/>
      </c>
    </row>
    <row r="717">
      <c r="A717" s="4" t="n"/>
      <c r="B717" s="4" t="n"/>
      <c r="C717" s="5" t="n"/>
      <c r="D717" s="18" t="n"/>
      <c r="E717" s="18" t="n"/>
      <c r="F717" s="9">
        <f>D717-E717</f>
        <v/>
      </c>
      <c r="G717">
        <f>IF(A717="","",IFERROR(INDEX(Map_Line,MATCH(A717,Map_Code,0)),"UNMAPPED"))</f>
        <v/>
      </c>
      <c r="H717">
        <f>IF(A717="","",IFERROR(INDEX(Map_Stmt,MATCH(A717,Map_Code,0)),"UNMAPPED"))</f>
        <v/>
      </c>
      <c r="I717" s="9">
        <f>IF(A717="",0,IFERROR(F717*INDEX(Map_Sign,MATCH(A717,Map_Code,0)),0))</f>
        <v/>
      </c>
    </row>
    <row r="718">
      <c r="A718" s="4" t="n"/>
      <c r="B718" s="4" t="n"/>
      <c r="C718" s="5" t="n"/>
      <c r="D718" s="18" t="n"/>
      <c r="E718" s="18" t="n"/>
      <c r="F718" s="9">
        <f>D718-E718</f>
        <v/>
      </c>
      <c r="G718">
        <f>IF(A718="","",IFERROR(INDEX(Map_Line,MATCH(A718,Map_Code,0)),"UNMAPPED"))</f>
        <v/>
      </c>
      <c r="H718">
        <f>IF(A718="","",IFERROR(INDEX(Map_Stmt,MATCH(A718,Map_Code,0)),"UNMAPPED"))</f>
        <v/>
      </c>
      <c r="I718" s="9">
        <f>IF(A718="",0,IFERROR(F718*INDEX(Map_Sign,MATCH(A718,Map_Code,0)),0))</f>
        <v/>
      </c>
    </row>
    <row r="719">
      <c r="A719" s="4" t="n"/>
      <c r="B719" s="4" t="n"/>
      <c r="C719" s="5" t="n"/>
      <c r="D719" s="18" t="n"/>
      <c r="E719" s="18" t="n"/>
      <c r="F719" s="9">
        <f>D719-E719</f>
        <v/>
      </c>
      <c r="G719">
        <f>IF(A719="","",IFERROR(INDEX(Map_Line,MATCH(A719,Map_Code,0)),"UNMAPPED"))</f>
        <v/>
      </c>
      <c r="H719">
        <f>IF(A719="","",IFERROR(INDEX(Map_Stmt,MATCH(A719,Map_Code,0)),"UNMAPPED"))</f>
        <v/>
      </c>
      <c r="I719" s="9">
        <f>IF(A719="",0,IFERROR(F719*INDEX(Map_Sign,MATCH(A719,Map_Code,0)),0))</f>
        <v/>
      </c>
    </row>
    <row r="720">
      <c r="A720" s="4" t="n"/>
      <c r="B720" s="4" t="n"/>
      <c r="C720" s="5" t="n"/>
      <c r="D720" s="18" t="n"/>
      <c r="E720" s="18" t="n"/>
      <c r="F720" s="9">
        <f>D720-E720</f>
        <v/>
      </c>
      <c r="G720">
        <f>IF(A720="","",IFERROR(INDEX(Map_Line,MATCH(A720,Map_Code,0)),"UNMAPPED"))</f>
        <v/>
      </c>
      <c r="H720">
        <f>IF(A720="","",IFERROR(INDEX(Map_Stmt,MATCH(A720,Map_Code,0)),"UNMAPPED"))</f>
        <v/>
      </c>
      <c r="I720" s="9">
        <f>IF(A720="",0,IFERROR(F720*INDEX(Map_Sign,MATCH(A720,Map_Code,0)),0))</f>
        <v/>
      </c>
    </row>
    <row r="721">
      <c r="A721" s="4" t="n"/>
      <c r="B721" s="4" t="n"/>
      <c r="C721" s="5" t="n"/>
      <c r="D721" s="18" t="n"/>
      <c r="E721" s="18" t="n"/>
      <c r="F721" s="9">
        <f>D721-E721</f>
        <v/>
      </c>
      <c r="G721">
        <f>IF(A721="","",IFERROR(INDEX(Map_Line,MATCH(A721,Map_Code,0)),"UNMAPPED"))</f>
        <v/>
      </c>
      <c r="H721">
        <f>IF(A721="","",IFERROR(INDEX(Map_Stmt,MATCH(A721,Map_Code,0)),"UNMAPPED"))</f>
        <v/>
      </c>
      <c r="I721" s="9">
        <f>IF(A721="",0,IFERROR(F721*INDEX(Map_Sign,MATCH(A721,Map_Code,0)),0))</f>
        <v/>
      </c>
    </row>
    <row r="722">
      <c r="A722" s="4" t="n"/>
      <c r="B722" s="4" t="n"/>
      <c r="C722" s="5" t="n"/>
      <c r="D722" s="18" t="n"/>
      <c r="E722" s="18" t="n"/>
      <c r="F722" s="9">
        <f>D722-E722</f>
        <v/>
      </c>
      <c r="G722">
        <f>IF(A722="","",IFERROR(INDEX(Map_Line,MATCH(A722,Map_Code,0)),"UNMAPPED"))</f>
        <v/>
      </c>
      <c r="H722">
        <f>IF(A722="","",IFERROR(INDEX(Map_Stmt,MATCH(A722,Map_Code,0)),"UNMAPPED"))</f>
        <v/>
      </c>
      <c r="I722" s="9">
        <f>IF(A722="",0,IFERROR(F722*INDEX(Map_Sign,MATCH(A722,Map_Code,0)),0))</f>
        <v/>
      </c>
    </row>
    <row r="723">
      <c r="A723" s="4" t="n"/>
      <c r="B723" s="4" t="n"/>
      <c r="C723" s="5" t="n"/>
      <c r="D723" s="18" t="n"/>
      <c r="E723" s="18" t="n"/>
      <c r="F723" s="9">
        <f>D723-E723</f>
        <v/>
      </c>
      <c r="G723">
        <f>IF(A723="","",IFERROR(INDEX(Map_Line,MATCH(A723,Map_Code,0)),"UNMAPPED"))</f>
        <v/>
      </c>
      <c r="H723">
        <f>IF(A723="","",IFERROR(INDEX(Map_Stmt,MATCH(A723,Map_Code,0)),"UNMAPPED"))</f>
        <v/>
      </c>
      <c r="I723" s="9">
        <f>IF(A723="",0,IFERROR(F723*INDEX(Map_Sign,MATCH(A723,Map_Code,0)),0))</f>
        <v/>
      </c>
    </row>
    <row r="724">
      <c r="A724" s="4" t="n"/>
      <c r="B724" s="4" t="n"/>
      <c r="C724" s="5" t="n"/>
      <c r="D724" s="18" t="n"/>
      <c r="E724" s="18" t="n"/>
      <c r="F724" s="9">
        <f>D724-E724</f>
        <v/>
      </c>
      <c r="G724">
        <f>IF(A724="","",IFERROR(INDEX(Map_Line,MATCH(A724,Map_Code,0)),"UNMAPPED"))</f>
        <v/>
      </c>
      <c r="H724">
        <f>IF(A724="","",IFERROR(INDEX(Map_Stmt,MATCH(A724,Map_Code,0)),"UNMAPPED"))</f>
        <v/>
      </c>
      <c r="I724" s="9">
        <f>IF(A724="",0,IFERROR(F724*INDEX(Map_Sign,MATCH(A724,Map_Code,0)),0))</f>
        <v/>
      </c>
    </row>
    <row r="725">
      <c r="A725" s="4" t="n"/>
      <c r="B725" s="4" t="n"/>
      <c r="C725" s="5" t="n"/>
      <c r="D725" s="18" t="n"/>
      <c r="E725" s="18" t="n"/>
      <c r="F725" s="9">
        <f>D725-E725</f>
        <v/>
      </c>
      <c r="G725">
        <f>IF(A725="","",IFERROR(INDEX(Map_Line,MATCH(A725,Map_Code,0)),"UNMAPPED"))</f>
        <v/>
      </c>
      <c r="H725">
        <f>IF(A725="","",IFERROR(INDEX(Map_Stmt,MATCH(A725,Map_Code,0)),"UNMAPPED"))</f>
        <v/>
      </c>
      <c r="I725" s="9">
        <f>IF(A725="",0,IFERROR(F725*INDEX(Map_Sign,MATCH(A725,Map_Code,0)),0))</f>
        <v/>
      </c>
    </row>
    <row r="726">
      <c r="A726" s="4" t="n"/>
      <c r="B726" s="4" t="n"/>
      <c r="C726" s="5" t="n"/>
      <c r="D726" s="18" t="n"/>
      <c r="E726" s="18" t="n"/>
      <c r="F726" s="9">
        <f>D726-E726</f>
        <v/>
      </c>
      <c r="G726">
        <f>IF(A726="","",IFERROR(INDEX(Map_Line,MATCH(A726,Map_Code,0)),"UNMAPPED"))</f>
        <v/>
      </c>
      <c r="H726">
        <f>IF(A726="","",IFERROR(INDEX(Map_Stmt,MATCH(A726,Map_Code,0)),"UNMAPPED"))</f>
        <v/>
      </c>
      <c r="I726" s="9">
        <f>IF(A726="",0,IFERROR(F726*INDEX(Map_Sign,MATCH(A726,Map_Code,0)),0))</f>
        <v/>
      </c>
    </row>
    <row r="727">
      <c r="A727" s="4" t="n"/>
      <c r="B727" s="4" t="n"/>
      <c r="C727" s="5" t="n"/>
      <c r="D727" s="18" t="n"/>
      <c r="E727" s="18" t="n"/>
      <c r="F727" s="9">
        <f>D727-E727</f>
        <v/>
      </c>
      <c r="G727">
        <f>IF(A727="","",IFERROR(INDEX(Map_Line,MATCH(A727,Map_Code,0)),"UNMAPPED"))</f>
        <v/>
      </c>
      <c r="H727">
        <f>IF(A727="","",IFERROR(INDEX(Map_Stmt,MATCH(A727,Map_Code,0)),"UNMAPPED"))</f>
        <v/>
      </c>
      <c r="I727" s="9">
        <f>IF(A727="",0,IFERROR(F727*INDEX(Map_Sign,MATCH(A727,Map_Code,0)),0))</f>
        <v/>
      </c>
    </row>
    <row r="728">
      <c r="A728" s="4" t="n"/>
      <c r="B728" s="4" t="n"/>
      <c r="C728" s="5" t="n"/>
      <c r="D728" s="18" t="n"/>
      <c r="E728" s="18" t="n"/>
      <c r="F728" s="9">
        <f>D728-E728</f>
        <v/>
      </c>
      <c r="G728">
        <f>IF(A728="","",IFERROR(INDEX(Map_Line,MATCH(A728,Map_Code,0)),"UNMAPPED"))</f>
        <v/>
      </c>
      <c r="H728">
        <f>IF(A728="","",IFERROR(INDEX(Map_Stmt,MATCH(A728,Map_Code,0)),"UNMAPPED"))</f>
        <v/>
      </c>
      <c r="I728" s="9">
        <f>IF(A728="",0,IFERROR(F728*INDEX(Map_Sign,MATCH(A728,Map_Code,0)),0))</f>
        <v/>
      </c>
    </row>
    <row r="729">
      <c r="A729" s="4" t="n"/>
      <c r="B729" s="4" t="n"/>
      <c r="C729" s="5" t="n"/>
      <c r="D729" s="18" t="n"/>
      <c r="E729" s="18" t="n"/>
      <c r="F729" s="9">
        <f>D729-E729</f>
        <v/>
      </c>
      <c r="G729">
        <f>IF(A729="","",IFERROR(INDEX(Map_Line,MATCH(A729,Map_Code,0)),"UNMAPPED"))</f>
        <v/>
      </c>
      <c r="H729">
        <f>IF(A729="","",IFERROR(INDEX(Map_Stmt,MATCH(A729,Map_Code,0)),"UNMAPPED"))</f>
        <v/>
      </c>
      <c r="I729" s="9">
        <f>IF(A729="",0,IFERROR(F729*INDEX(Map_Sign,MATCH(A729,Map_Code,0)),0))</f>
        <v/>
      </c>
    </row>
    <row r="730">
      <c r="A730" s="4" t="n"/>
      <c r="B730" s="4" t="n"/>
      <c r="C730" s="5" t="n"/>
      <c r="D730" s="18" t="n"/>
      <c r="E730" s="18" t="n"/>
      <c r="F730" s="9">
        <f>D730-E730</f>
        <v/>
      </c>
      <c r="G730">
        <f>IF(A730="","",IFERROR(INDEX(Map_Line,MATCH(A730,Map_Code,0)),"UNMAPPED"))</f>
        <v/>
      </c>
      <c r="H730">
        <f>IF(A730="","",IFERROR(INDEX(Map_Stmt,MATCH(A730,Map_Code,0)),"UNMAPPED"))</f>
        <v/>
      </c>
      <c r="I730" s="9">
        <f>IF(A730="",0,IFERROR(F730*INDEX(Map_Sign,MATCH(A730,Map_Code,0)),0))</f>
        <v/>
      </c>
    </row>
    <row r="731">
      <c r="A731" s="4" t="n"/>
      <c r="B731" s="4" t="n"/>
      <c r="C731" s="5" t="n"/>
      <c r="D731" s="18" t="n"/>
      <c r="E731" s="18" t="n"/>
      <c r="F731" s="9">
        <f>D731-E731</f>
        <v/>
      </c>
      <c r="G731">
        <f>IF(A731="","",IFERROR(INDEX(Map_Line,MATCH(A731,Map_Code,0)),"UNMAPPED"))</f>
        <v/>
      </c>
      <c r="H731">
        <f>IF(A731="","",IFERROR(INDEX(Map_Stmt,MATCH(A731,Map_Code,0)),"UNMAPPED"))</f>
        <v/>
      </c>
      <c r="I731" s="9">
        <f>IF(A731="",0,IFERROR(F731*INDEX(Map_Sign,MATCH(A731,Map_Code,0)),0))</f>
        <v/>
      </c>
    </row>
    <row r="732">
      <c r="A732" s="4" t="n"/>
      <c r="B732" s="4" t="n"/>
      <c r="C732" s="5" t="n"/>
      <c r="D732" s="18" t="n"/>
      <c r="E732" s="18" t="n"/>
      <c r="F732" s="9">
        <f>D732-E732</f>
        <v/>
      </c>
      <c r="G732">
        <f>IF(A732="","",IFERROR(INDEX(Map_Line,MATCH(A732,Map_Code,0)),"UNMAPPED"))</f>
        <v/>
      </c>
      <c r="H732">
        <f>IF(A732="","",IFERROR(INDEX(Map_Stmt,MATCH(A732,Map_Code,0)),"UNMAPPED"))</f>
        <v/>
      </c>
      <c r="I732" s="9">
        <f>IF(A732="",0,IFERROR(F732*INDEX(Map_Sign,MATCH(A732,Map_Code,0)),0))</f>
        <v/>
      </c>
    </row>
    <row r="733">
      <c r="A733" s="4" t="n"/>
      <c r="B733" s="4" t="n"/>
      <c r="C733" s="5" t="n"/>
      <c r="D733" s="18" t="n"/>
      <c r="E733" s="18" t="n"/>
      <c r="F733" s="9">
        <f>D733-E733</f>
        <v/>
      </c>
      <c r="G733">
        <f>IF(A733="","",IFERROR(INDEX(Map_Line,MATCH(A733,Map_Code,0)),"UNMAPPED"))</f>
        <v/>
      </c>
      <c r="H733">
        <f>IF(A733="","",IFERROR(INDEX(Map_Stmt,MATCH(A733,Map_Code,0)),"UNMAPPED"))</f>
        <v/>
      </c>
      <c r="I733" s="9">
        <f>IF(A733="",0,IFERROR(F733*INDEX(Map_Sign,MATCH(A733,Map_Code,0)),0))</f>
        <v/>
      </c>
    </row>
    <row r="734">
      <c r="A734" s="4" t="n"/>
      <c r="B734" s="4" t="n"/>
      <c r="C734" s="5" t="n"/>
      <c r="D734" s="18" t="n"/>
      <c r="E734" s="18" t="n"/>
      <c r="F734" s="9">
        <f>D734-E734</f>
        <v/>
      </c>
      <c r="G734">
        <f>IF(A734="","",IFERROR(INDEX(Map_Line,MATCH(A734,Map_Code,0)),"UNMAPPED"))</f>
        <v/>
      </c>
      <c r="H734">
        <f>IF(A734="","",IFERROR(INDEX(Map_Stmt,MATCH(A734,Map_Code,0)),"UNMAPPED"))</f>
        <v/>
      </c>
      <c r="I734" s="9">
        <f>IF(A734="",0,IFERROR(F734*INDEX(Map_Sign,MATCH(A734,Map_Code,0)),0))</f>
        <v/>
      </c>
    </row>
    <row r="735">
      <c r="A735" s="4" t="n"/>
      <c r="B735" s="4" t="n"/>
      <c r="C735" s="5" t="n"/>
      <c r="D735" s="18" t="n"/>
      <c r="E735" s="18" t="n"/>
      <c r="F735" s="9">
        <f>D735-E735</f>
        <v/>
      </c>
      <c r="G735">
        <f>IF(A735="","",IFERROR(INDEX(Map_Line,MATCH(A735,Map_Code,0)),"UNMAPPED"))</f>
        <v/>
      </c>
      <c r="H735">
        <f>IF(A735="","",IFERROR(INDEX(Map_Stmt,MATCH(A735,Map_Code,0)),"UNMAPPED"))</f>
        <v/>
      </c>
      <c r="I735" s="9">
        <f>IF(A735="",0,IFERROR(F735*INDEX(Map_Sign,MATCH(A735,Map_Code,0)),0))</f>
        <v/>
      </c>
    </row>
    <row r="736">
      <c r="A736" s="4" t="n"/>
      <c r="B736" s="4" t="n"/>
      <c r="C736" s="5" t="n"/>
      <c r="D736" s="18" t="n"/>
      <c r="E736" s="18" t="n"/>
      <c r="F736" s="9">
        <f>D736-E736</f>
        <v/>
      </c>
      <c r="G736">
        <f>IF(A736="","",IFERROR(INDEX(Map_Line,MATCH(A736,Map_Code,0)),"UNMAPPED"))</f>
        <v/>
      </c>
      <c r="H736">
        <f>IF(A736="","",IFERROR(INDEX(Map_Stmt,MATCH(A736,Map_Code,0)),"UNMAPPED"))</f>
        <v/>
      </c>
      <c r="I736" s="9">
        <f>IF(A736="",0,IFERROR(F736*INDEX(Map_Sign,MATCH(A736,Map_Code,0)),0))</f>
        <v/>
      </c>
    </row>
    <row r="737">
      <c r="A737" s="4" t="n"/>
      <c r="B737" s="4" t="n"/>
      <c r="C737" s="5" t="n"/>
      <c r="D737" s="18" t="n"/>
      <c r="E737" s="18" t="n"/>
      <c r="F737" s="9">
        <f>D737-E737</f>
        <v/>
      </c>
      <c r="G737">
        <f>IF(A737="","",IFERROR(INDEX(Map_Line,MATCH(A737,Map_Code,0)),"UNMAPPED"))</f>
        <v/>
      </c>
      <c r="H737">
        <f>IF(A737="","",IFERROR(INDEX(Map_Stmt,MATCH(A737,Map_Code,0)),"UNMAPPED"))</f>
        <v/>
      </c>
      <c r="I737" s="9">
        <f>IF(A737="",0,IFERROR(F737*INDEX(Map_Sign,MATCH(A737,Map_Code,0)),0))</f>
        <v/>
      </c>
    </row>
    <row r="738">
      <c r="A738" s="4" t="n"/>
      <c r="B738" s="4" t="n"/>
      <c r="C738" s="5" t="n"/>
      <c r="D738" s="18" t="n"/>
      <c r="E738" s="18" t="n"/>
      <c r="F738" s="9">
        <f>D738-E738</f>
        <v/>
      </c>
      <c r="G738">
        <f>IF(A738="","",IFERROR(INDEX(Map_Line,MATCH(A738,Map_Code,0)),"UNMAPPED"))</f>
        <v/>
      </c>
      <c r="H738">
        <f>IF(A738="","",IFERROR(INDEX(Map_Stmt,MATCH(A738,Map_Code,0)),"UNMAPPED"))</f>
        <v/>
      </c>
      <c r="I738" s="9">
        <f>IF(A738="",0,IFERROR(F738*INDEX(Map_Sign,MATCH(A738,Map_Code,0)),0))</f>
        <v/>
      </c>
    </row>
    <row r="739">
      <c r="A739" s="4" t="n"/>
      <c r="B739" s="4" t="n"/>
      <c r="C739" s="5" t="n"/>
      <c r="D739" s="18" t="n"/>
      <c r="E739" s="18" t="n"/>
      <c r="F739" s="9">
        <f>D739-E739</f>
        <v/>
      </c>
      <c r="G739">
        <f>IF(A739="","",IFERROR(INDEX(Map_Line,MATCH(A739,Map_Code,0)),"UNMAPPED"))</f>
        <v/>
      </c>
      <c r="H739">
        <f>IF(A739="","",IFERROR(INDEX(Map_Stmt,MATCH(A739,Map_Code,0)),"UNMAPPED"))</f>
        <v/>
      </c>
      <c r="I739" s="9">
        <f>IF(A739="",0,IFERROR(F739*INDEX(Map_Sign,MATCH(A739,Map_Code,0)),0))</f>
        <v/>
      </c>
    </row>
    <row r="740">
      <c r="A740" s="4" t="n"/>
      <c r="B740" s="4" t="n"/>
      <c r="C740" s="5" t="n"/>
      <c r="D740" s="18" t="n"/>
      <c r="E740" s="18" t="n"/>
      <c r="F740" s="9">
        <f>D740-E740</f>
        <v/>
      </c>
      <c r="G740">
        <f>IF(A740="","",IFERROR(INDEX(Map_Line,MATCH(A740,Map_Code,0)),"UNMAPPED"))</f>
        <v/>
      </c>
      <c r="H740">
        <f>IF(A740="","",IFERROR(INDEX(Map_Stmt,MATCH(A740,Map_Code,0)),"UNMAPPED"))</f>
        <v/>
      </c>
      <c r="I740" s="9">
        <f>IF(A740="",0,IFERROR(F740*INDEX(Map_Sign,MATCH(A740,Map_Code,0)),0))</f>
        <v/>
      </c>
    </row>
    <row r="741">
      <c r="A741" s="4" t="n"/>
      <c r="B741" s="4" t="n"/>
      <c r="C741" s="5" t="n"/>
      <c r="D741" s="18" t="n"/>
      <c r="E741" s="18" t="n"/>
      <c r="F741" s="9">
        <f>D741-E741</f>
        <v/>
      </c>
      <c r="G741">
        <f>IF(A741="","",IFERROR(INDEX(Map_Line,MATCH(A741,Map_Code,0)),"UNMAPPED"))</f>
        <v/>
      </c>
      <c r="H741">
        <f>IF(A741="","",IFERROR(INDEX(Map_Stmt,MATCH(A741,Map_Code,0)),"UNMAPPED"))</f>
        <v/>
      </c>
      <c r="I741" s="9">
        <f>IF(A741="",0,IFERROR(F741*INDEX(Map_Sign,MATCH(A741,Map_Code,0)),0))</f>
        <v/>
      </c>
    </row>
    <row r="742">
      <c r="A742" s="4" t="n"/>
      <c r="B742" s="4" t="n"/>
      <c r="C742" s="5" t="n"/>
      <c r="D742" s="18" t="n"/>
      <c r="E742" s="18" t="n"/>
      <c r="F742" s="9">
        <f>D742-E742</f>
        <v/>
      </c>
      <c r="G742">
        <f>IF(A742="","",IFERROR(INDEX(Map_Line,MATCH(A742,Map_Code,0)),"UNMAPPED"))</f>
        <v/>
      </c>
      <c r="H742">
        <f>IF(A742="","",IFERROR(INDEX(Map_Stmt,MATCH(A742,Map_Code,0)),"UNMAPPED"))</f>
        <v/>
      </c>
      <c r="I742" s="9">
        <f>IF(A742="",0,IFERROR(F742*INDEX(Map_Sign,MATCH(A742,Map_Code,0)),0))</f>
        <v/>
      </c>
    </row>
    <row r="743">
      <c r="A743" s="4" t="n"/>
      <c r="B743" s="4" t="n"/>
      <c r="C743" s="5" t="n"/>
      <c r="D743" s="18" t="n"/>
      <c r="E743" s="18" t="n"/>
      <c r="F743" s="9">
        <f>D743-E743</f>
        <v/>
      </c>
      <c r="G743">
        <f>IF(A743="","",IFERROR(INDEX(Map_Line,MATCH(A743,Map_Code,0)),"UNMAPPED"))</f>
        <v/>
      </c>
      <c r="H743">
        <f>IF(A743="","",IFERROR(INDEX(Map_Stmt,MATCH(A743,Map_Code,0)),"UNMAPPED"))</f>
        <v/>
      </c>
      <c r="I743" s="9">
        <f>IF(A743="",0,IFERROR(F743*INDEX(Map_Sign,MATCH(A743,Map_Code,0)),0))</f>
        <v/>
      </c>
    </row>
    <row r="744">
      <c r="A744" s="4" t="n"/>
      <c r="B744" s="4" t="n"/>
      <c r="C744" s="5" t="n"/>
      <c r="D744" s="18" t="n"/>
      <c r="E744" s="18" t="n"/>
      <c r="F744" s="9">
        <f>D744-E744</f>
        <v/>
      </c>
      <c r="G744">
        <f>IF(A744="","",IFERROR(INDEX(Map_Line,MATCH(A744,Map_Code,0)),"UNMAPPED"))</f>
        <v/>
      </c>
      <c r="H744">
        <f>IF(A744="","",IFERROR(INDEX(Map_Stmt,MATCH(A744,Map_Code,0)),"UNMAPPED"))</f>
        <v/>
      </c>
      <c r="I744" s="9">
        <f>IF(A744="",0,IFERROR(F744*INDEX(Map_Sign,MATCH(A744,Map_Code,0)),0))</f>
        <v/>
      </c>
    </row>
    <row r="745">
      <c r="A745" s="4" t="n"/>
      <c r="B745" s="4" t="n"/>
      <c r="C745" s="5" t="n"/>
      <c r="D745" s="18" t="n"/>
      <c r="E745" s="18" t="n"/>
      <c r="F745" s="9">
        <f>D745-E745</f>
        <v/>
      </c>
      <c r="G745">
        <f>IF(A745="","",IFERROR(INDEX(Map_Line,MATCH(A745,Map_Code,0)),"UNMAPPED"))</f>
        <v/>
      </c>
      <c r="H745">
        <f>IF(A745="","",IFERROR(INDEX(Map_Stmt,MATCH(A745,Map_Code,0)),"UNMAPPED"))</f>
        <v/>
      </c>
      <c r="I745" s="9">
        <f>IF(A745="",0,IFERROR(F745*INDEX(Map_Sign,MATCH(A745,Map_Code,0)),0))</f>
        <v/>
      </c>
    </row>
    <row r="746">
      <c r="A746" s="4" t="n"/>
      <c r="B746" s="4" t="n"/>
      <c r="C746" s="5" t="n"/>
      <c r="D746" s="18" t="n"/>
      <c r="E746" s="18" t="n"/>
      <c r="F746" s="9">
        <f>D746-E746</f>
        <v/>
      </c>
      <c r="G746">
        <f>IF(A746="","",IFERROR(INDEX(Map_Line,MATCH(A746,Map_Code,0)),"UNMAPPED"))</f>
        <v/>
      </c>
      <c r="H746">
        <f>IF(A746="","",IFERROR(INDEX(Map_Stmt,MATCH(A746,Map_Code,0)),"UNMAPPED"))</f>
        <v/>
      </c>
      <c r="I746" s="9">
        <f>IF(A746="",0,IFERROR(F746*INDEX(Map_Sign,MATCH(A746,Map_Code,0)),0))</f>
        <v/>
      </c>
    </row>
    <row r="747">
      <c r="A747" s="4" t="n"/>
      <c r="B747" s="4" t="n"/>
      <c r="C747" s="5" t="n"/>
      <c r="D747" s="18" t="n"/>
      <c r="E747" s="18" t="n"/>
      <c r="F747" s="9">
        <f>D747-E747</f>
        <v/>
      </c>
      <c r="G747">
        <f>IF(A747="","",IFERROR(INDEX(Map_Line,MATCH(A747,Map_Code,0)),"UNMAPPED"))</f>
        <v/>
      </c>
      <c r="H747">
        <f>IF(A747="","",IFERROR(INDEX(Map_Stmt,MATCH(A747,Map_Code,0)),"UNMAPPED"))</f>
        <v/>
      </c>
      <c r="I747" s="9">
        <f>IF(A747="",0,IFERROR(F747*INDEX(Map_Sign,MATCH(A747,Map_Code,0)),0))</f>
        <v/>
      </c>
    </row>
    <row r="748">
      <c r="A748" s="4" t="n"/>
      <c r="B748" s="4" t="n"/>
      <c r="C748" s="5" t="n"/>
      <c r="D748" s="18" t="n"/>
      <c r="E748" s="18" t="n"/>
      <c r="F748" s="9">
        <f>D748-E748</f>
        <v/>
      </c>
      <c r="G748">
        <f>IF(A748="","",IFERROR(INDEX(Map_Line,MATCH(A748,Map_Code,0)),"UNMAPPED"))</f>
        <v/>
      </c>
      <c r="H748">
        <f>IF(A748="","",IFERROR(INDEX(Map_Stmt,MATCH(A748,Map_Code,0)),"UNMAPPED"))</f>
        <v/>
      </c>
      <c r="I748" s="9">
        <f>IF(A748="",0,IFERROR(F748*INDEX(Map_Sign,MATCH(A748,Map_Code,0)),0))</f>
        <v/>
      </c>
    </row>
    <row r="749">
      <c r="A749" s="4" t="n"/>
      <c r="B749" s="4" t="n"/>
      <c r="C749" s="5" t="n"/>
      <c r="D749" s="18" t="n"/>
      <c r="E749" s="18" t="n"/>
      <c r="F749" s="9">
        <f>D749-E749</f>
        <v/>
      </c>
      <c r="G749">
        <f>IF(A749="","",IFERROR(INDEX(Map_Line,MATCH(A749,Map_Code,0)),"UNMAPPED"))</f>
        <v/>
      </c>
      <c r="H749">
        <f>IF(A749="","",IFERROR(INDEX(Map_Stmt,MATCH(A749,Map_Code,0)),"UNMAPPED"))</f>
        <v/>
      </c>
      <c r="I749" s="9">
        <f>IF(A749="",0,IFERROR(F749*INDEX(Map_Sign,MATCH(A749,Map_Code,0)),0))</f>
        <v/>
      </c>
    </row>
    <row r="750">
      <c r="A750" s="4" t="n"/>
      <c r="B750" s="4" t="n"/>
      <c r="C750" s="5" t="n"/>
      <c r="D750" s="18" t="n"/>
      <c r="E750" s="18" t="n"/>
      <c r="F750" s="9">
        <f>D750-E750</f>
        <v/>
      </c>
      <c r="G750">
        <f>IF(A750="","",IFERROR(INDEX(Map_Line,MATCH(A750,Map_Code,0)),"UNMAPPED"))</f>
        <v/>
      </c>
      <c r="H750">
        <f>IF(A750="","",IFERROR(INDEX(Map_Stmt,MATCH(A750,Map_Code,0)),"UNMAPPED"))</f>
        <v/>
      </c>
      <c r="I750" s="9">
        <f>IF(A750="",0,IFERROR(F750*INDEX(Map_Sign,MATCH(A750,Map_Code,0)),0))</f>
        <v/>
      </c>
    </row>
    <row r="751">
      <c r="A751" s="4" t="n"/>
      <c r="B751" s="4" t="n"/>
      <c r="C751" s="5" t="n"/>
      <c r="D751" s="18" t="n"/>
      <c r="E751" s="18" t="n"/>
      <c r="F751" s="9">
        <f>D751-E751</f>
        <v/>
      </c>
      <c r="G751">
        <f>IF(A751="","",IFERROR(INDEX(Map_Line,MATCH(A751,Map_Code,0)),"UNMAPPED"))</f>
        <v/>
      </c>
      <c r="H751">
        <f>IF(A751="","",IFERROR(INDEX(Map_Stmt,MATCH(A751,Map_Code,0)),"UNMAPPED"))</f>
        <v/>
      </c>
      <c r="I751" s="9">
        <f>IF(A751="",0,IFERROR(F751*INDEX(Map_Sign,MATCH(A751,Map_Code,0)),0))</f>
        <v/>
      </c>
    </row>
    <row r="752">
      <c r="A752" s="4" t="n"/>
      <c r="B752" s="4" t="n"/>
      <c r="C752" s="5" t="n"/>
      <c r="D752" s="18" t="n"/>
      <c r="E752" s="18" t="n"/>
      <c r="F752" s="9">
        <f>D752-E752</f>
        <v/>
      </c>
      <c r="G752">
        <f>IF(A752="","",IFERROR(INDEX(Map_Line,MATCH(A752,Map_Code,0)),"UNMAPPED"))</f>
        <v/>
      </c>
      <c r="H752">
        <f>IF(A752="","",IFERROR(INDEX(Map_Stmt,MATCH(A752,Map_Code,0)),"UNMAPPED"))</f>
        <v/>
      </c>
      <c r="I752" s="9">
        <f>IF(A752="",0,IFERROR(F752*INDEX(Map_Sign,MATCH(A752,Map_Code,0)),0))</f>
        <v/>
      </c>
    </row>
    <row r="753">
      <c r="A753" s="4" t="n"/>
      <c r="B753" s="4" t="n"/>
      <c r="C753" s="5" t="n"/>
      <c r="D753" s="18" t="n"/>
      <c r="E753" s="18" t="n"/>
      <c r="F753" s="9">
        <f>D753-E753</f>
        <v/>
      </c>
      <c r="G753">
        <f>IF(A753="","",IFERROR(INDEX(Map_Line,MATCH(A753,Map_Code,0)),"UNMAPPED"))</f>
        <v/>
      </c>
      <c r="H753">
        <f>IF(A753="","",IFERROR(INDEX(Map_Stmt,MATCH(A753,Map_Code,0)),"UNMAPPED"))</f>
        <v/>
      </c>
      <c r="I753" s="9">
        <f>IF(A753="",0,IFERROR(F753*INDEX(Map_Sign,MATCH(A753,Map_Code,0)),0))</f>
        <v/>
      </c>
    </row>
    <row r="754">
      <c r="A754" s="4" t="n"/>
      <c r="B754" s="4" t="n"/>
      <c r="C754" s="5" t="n"/>
      <c r="D754" s="18" t="n"/>
      <c r="E754" s="18" t="n"/>
      <c r="F754" s="9">
        <f>D754-E754</f>
        <v/>
      </c>
      <c r="G754">
        <f>IF(A754="","",IFERROR(INDEX(Map_Line,MATCH(A754,Map_Code,0)),"UNMAPPED"))</f>
        <v/>
      </c>
      <c r="H754">
        <f>IF(A754="","",IFERROR(INDEX(Map_Stmt,MATCH(A754,Map_Code,0)),"UNMAPPED"))</f>
        <v/>
      </c>
      <c r="I754" s="9">
        <f>IF(A754="",0,IFERROR(F754*INDEX(Map_Sign,MATCH(A754,Map_Code,0)),0))</f>
        <v/>
      </c>
    </row>
    <row r="755">
      <c r="A755" s="4" t="n"/>
      <c r="B755" s="4" t="n"/>
      <c r="C755" s="5" t="n"/>
      <c r="D755" s="18" t="n"/>
      <c r="E755" s="18" t="n"/>
      <c r="F755" s="9">
        <f>D755-E755</f>
        <v/>
      </c>
      <c r="G755">
        <f>IF(A755="","",IFERROR(INDEX(Map_Line,MATCH(A755,Map_Code,0)),"UNMAPPED"))</f>
        <v/>
      </c>
      <c r="H755">
        <f>IF(A755="","",IFERROR(INDEX(Map_Stmt,MATCH(A755,Map_Code,0)),"UNMAPPED"))</f>
        <v/>
      </c>
      <c r="I755" s="9">
        <f>IF(A755="",0,IFERROR(F755*INDEX(Map_Sign,MATCH(A755,Map_Code,0)),0))</f>
        <v/>
      </c>
    </row>
    <row r="756">
      <c r="A756" s="4" t="n"/>
      <c r="B756" s="4" t="n"/>
      <c r="C756" s="5" t="n"/>
      <c r="D756" s="18" t="n"/>
      <c r="E756" s="18" t="n"/>
      <c r="F756" s="9">
        <f>D756-E756</f>
        <v/>
      </c>
      <c r="G756">
        <f>IF(A756="","",IFERROR(INDEX(Map_Line,MATCH(A756,Map_Code,0)),"UNMAPPED"))</f>
        <v/>
      </c>
      <c r="H756">
        <f>IF(A756="","",IFERROR(INDEX(Map_Stmt,MATCH(A756,Map_Code,0)),"UNMAPPED"))</f>
        <v/>
      </c>
      <c r="I756" s="9">
        <f>IF(A756="",0,IFERROR(F756*INDEX(Map_Sign,MATCH(A756,Map_Code,0)),0))</f>
        <v/>
      </c>
    </row>
    <row r="757">
      <c r="A757" s="4" t="n"/>
      <c r="B757" s="4" t="n"/>
      <c r="C757" s="5" t="n"/>
      <c r="D757" s="18" t="n"/>
      <c r="E757" s="18" t="n"/>
      <c r="F757" s="9">
        <f>D757-E757</f>
        <v/>
      </c>
      <c r="G757">
        <f>IF(A757="","",IFERROR(INDEX(Map_Line,MATCH(A757,Map_Code,0)),"UNMAPPED"))</f>
        <v/>
      </c>
      <c r="H757">
        <f>IF(A757="","",IFERROR(INDEX(Map_Stmt,MATCH(A757,Map_Code,0)),"UNMAPPED"))</f>
        <v/>
      </c>
      <c r="I757" s="9">
        <f>IF(A757="",0,IFERROR(F757*INDEX(Map_Sign,MATCH(A757,Map_Code,0)),0))</f>
        <v/>
      </c>
    </row>
    <row r="758">
      <c r="A758" s="4" t="n"/>
      <c r="B758" s="4" t="n"/>
      <c r="C758" s="5" t="n"/>
      <c r="D758" s="18" t="n"/>
      <c r="E758" s="18" t="n"/>
      <c r="F758" s="9">
        <f>D758-E758</f>
        <v/>
      </c>
      <c r="G758">
        <f>IF(A758="","",IFERROR(INDEX(Map_Line,MATCH(A758,Map_Code,0)),"UNMAPPED"))</f>
        <v/>
      </c>
      <c r="H758">
        <f>IF(A758="","",IFERROR(INDEX(Map_Stmt,MATCH(A758,Map_Code,0)),"UNMAPPED"))</f>
        <v/>
      </c>
      <c r="I758" s="9">
        <f>IF(A758="",0,IFERROR(F758*INDEX(Map_Sign,MATCH(A758,Map_Code,0)),0))</f>
        <v/>
      </c>
    </row>
    <row r="759">
      <c r="A759" s="4" t="n"/>
      <c r="B759" s="4" t="n"/>
      <c r="C759" s="5" t="n"/>
      <c r="D759" s="18" t="n"/>
      <c r="E759" s="18" t="n"/>
      <c r="F759" s="9">
        <f>D759-E759</f>
        <v/>
      </c>
      <c r="G759">
        <f>IF(A759="","",IFERROR(INDEX(Map_Line,MATCH(A759,Map_Code,0)),"UNMAPPED"))</f>
        <v/>
      </c>
      <c r="H759">
        <f>IF(A759="","",IFERROR(INDEX(Map_Stmt,MATCH(A759,Map_Code,0)),"UNMAPPED"))</f>
        <v/>
      </c>
      <c r="I759" s="9">
        <f>IF(A759="",0,IFERROR(F759*INDEX(Map_Sign,MATCH(A759,Map_Code,0)),0))</f>
        <v/>
      </c>
    </row>
    <row r="760">
      <c r="A760" s="4" t="n"/>
      <c r="B760" s="4" t="n"/>
      <c r="C760" s="5" t="n"/>
      <c r="D760" s="18" t="n"/>
      <c r="E760" s="18" t="n"/>
      <c r="F760" s="9">
        <f>D760-E760</f>
        <v/>
      </c>
      <c r="G760">
        <f>IF(A760="","",IFERROR(INDEX(Map_Line,MATCH(A760,Map_Code,0)),"UNMAPPED"))</f>
        <v/>
      </c>
      <c r="H760">
        <f>IF(A760="","",IFERROR(INDEX(Map_Stmt,MATCH(A760,Map_Code,0)),"UNMAPPED"))</f>
        <v/>
      </c>
      <c r="I760" s="9">
        <f>IF(A760="",0,IFERROR(F760*INDEX(Map_Sign,MATCH(A760,Map_Code,0)),0))</f>
        <v/>
      </c>
    </row>
    <row r="761">
      <c r="A761" s="4" t="n"/>
      <c r="B761" s="4" t="n"/>
      <c r="C761" s="5" t="n"/>
      <c r="D761" s="18" t="n"/>
      <c r="E761" s="18" t="n"/>
      <c r="F761" s="9">
        <f>D761-E761</f>
        <v/>
      </c>
      <c r="G761">
        <f>IF(A761="","",IFERROR(INDEX(Map_Line,MATCH(A761,Map_Code,0)),"UNMAPPED"))</f>
        <v/>
      </c>
      <c r="H761">
        <f>IF(A761="","",IFERROR(INDEX(Map_Stmt,MATCH(A761,Map_Code,0)),"UNMAPPED"))</f>
        <v/>
      </c>
      <c r="I761" s="9">
        <f>IF(A761="",0,IFERROR(F761*INDEX(Map_Sign,MATCH(A761,Map_Code,0)),0))</f>
        <v/>
      </c>
    </row>
    <row r="762">
      <c r="A762" s="4" t="n"/>
      <c r="B762" s="4" t="n"/>
      <c r="C762" s="5" t="n"/>
      <c r="D762" s="18" t="n"/>
      <c r="E762" s="18" t="n"/>
      <c r="F762" s="9">
        <f>D762-E762</f>
        <v/>
      </c>
      <c r="G762">
        <f>IF(A762="","",IFERROR(INDEX(Map_Line,MATCH(A762,Map_Code,0)),"UNMAPPED"))</f>
        <v/>
      </c>
      <c r="H762">
        <f>IF(A762="","",IFERROR(INDEX(Map_Stmt,MATCH(A762,Map_Code,0)),"UNMAPPED"))</f>
        <v/>
      </c>
      <c r="I762" s="9">
        <f>IF(A762="",0,IFERROR(F762*INDEX(Map_Sign,MATCH(A762,Map_Code,0)),0))</f>
        <v/>
      </c>
    </row>
    <row r="763">
      <c r="A763" s="4" t="n"/>
      <c r="B763" s="4" t="n"/>
      <c r="C763" s="5" t="n"/>
      <c r="D763" s="18" t="n"/>
      <c r="E763" s="18" t="n"/>
      <c r="F763" s="9">
        <f>D763-E763</f>
        <v/>
      </c>
      <c r="G763">
        <f>IF(A763="","",IFERROR(INDEX(Map_Line,MATCH(A763,Map_Code,0)),"UNMAPPED"))</f>
        <v/>
      </c>
      <c r="H763">
        <f>IF(A763="","",IFERROR(INDEX(Map_Stmt,MATCH(A763,Map_Code,0)),"UNMAPPED"))</f>
        <v/>
      </c>
      <c r="I763" s="9">
        <f>IF(A763="",0,IFERROR(F763*INDEX(Map_Sign,MATCH(A763,Map_Code,0)),0))</f>
        <v/>
      </c>
    </row>
    <row r="764">
      <c r="A764" s="4" t="n"/>
      <c r="B764" s="4" t="n"/>
      <c r="C764" s="5" t="n"/>
      <c r="D764" s="18" t="n"/>
      <c r="E764" s="18" t="n"/>
      <c r="F764" s="9">
        <f>D764-E764</f>
        <v/>
      </c>
      <c r="G764">
        <f>IF(A764="","",IFERROR(INDEX(Map_Line,MATCH(A764,Map_Code,0)),"UNMAPPED"))</f>
        <v/>
      </c>
      <c r="H764">
        <f>IF(A764="","",IFERROR(INDEX(Map_Stmt,MATCH(A764,Map_Code,0)),"UNMAPPED"))</f>
        <v/>
      </c>
      <c r="I764" s="9">
        <f>IF(A764="",0,IFERROR(F764*INDEX(Map_Sign,MATCH(A764,Map_Code,0)),0))</f>
        <v/>
      </c>
    </row>
    <row r="765">
      <c r="A765" s="4" t="n"/>
      <c r="B765" s="4" t="n"/>
      <c r="C765" s="5" t="n"/>
      <c r="D765" s="18" t="n"/>
      <c r="E765" s="18" t="n"/>
      <c r="F765" s="9">
        <f>D765-E765</f>
        <v/>
      </c>
      <c r="G765">
        <f>IF(A765="","",IFERROR(INDEX(Map_Line,MATCH(A765,Map_Code,0)),"UNMAPPED"))</f>
        <v/>
      </c>
      <c r="H765">
        <f>IF(A765="","",IFERROR(INDEX(Map_Stmt,MATCH(A765,Map_Code,0)),"UNMAPPED"))</f>
        <v/>
      </c>
      <c r="I765" s="9">
        <f>IF(A765="",0,IFERROR(F765*INDEX(Map_Sign,MATCH(A765,Map_Code,0)),0))</f>
        <v/>
      </c>
    </row>
    <row r="766">
      <c r="A766" s="4" t="n"/>
      <c r="B766" s="4" t="n"/>
      <c r="C766" s="5" t="n"/>
      <c r="D766" s="18" t="n"/>
      <c r="E766" s="18" t="n"/>
      <c r="F766" s="9">
        <f>D766-E766</f>
        <v/>
      </c>
      <c r="G766">
        <f>IF(A766="","",IFERROR(INDEX(Map_Line,MATCH(A766,Map_Code,0)),"UNMAPPED"))</f>
        <v/>
      </c>
      <c r="H766">
        <f>IF(A766="","",IFERROR(INDEX(Map_Stmt,MATCH(A766,Map_Code,0)),"UNMAPPED"))</f>
        <v/>
      </c>
      <c r="I766" s="9">
        <f>IF(A766="",0,IFERROR(F766*INDEX(Map_Sign,MATCH(A766,Map_Code,0)),0))</f>
        <v/>
      </c>
    </row>
    <row r="767">
      <c r="A767" s="4" t="n"/>
      <c r="B767" s="4" t="n"/>
      <c r="C767" s="5" t="n"/>
      <c r="D767" s="18" t="n"/>
      <c r="E767" s="18" t="n"/>
      <c r="F767" s="9">
        <f>D767-E767</f>
        <v/>
      </c>
      <c r="G767">
        <f>IF(A767="","",IFERROR(INDEX(Map_Line,MATCH(A767,Map_Code,0)),"UNMAPPED"))</f>
        <v/>
      </c>
      <c r="H767">
        <f>IF(A767="","",IFERROR(INDEX(Map_Stmt,MATCH(A767,Map_Code,0)),"UNMAPPED"))</f>
        <v/>
      </c>
      <c r="I767" s="9">
        <f>IF(A767="",0,IFERROR(F767*INDEX(Map_Sign,MATCH(A767,Map_Code,0)),0))</f>
        <v/>
      </c>
    </row>
    <row r="768">
      <c r="A768" s="4" t="n"/>
      <c r="B768" s="4" t="n"/>
      <c r="C768" s="5" t="n"/>
      <c r="D768" s="18" t="n"/>
      <c r="E768" s="18" t="n"/>
      <c r="F768" s="9">
        <f>D768-E768</f>
        <v/>
      </c>
      <c r="G768">
        <f>IF(A768="","",IFERROR(INDEX(Map_Line,MATCH(A768,Map_Code,0)),"UNMAPPED"))</f>
        <v/>
      </c>
      <c r="H768">
        <f>IF(A768="","",IFERROR(INDEX(Map_Stmt,MATCH(A768,Map_Code,0)),"UNMAPPED"))</f>
        <v/>
      </c>
      <c r="I768" s="9">
        <f>IF(A768="",0,IFERROR(F768*INDEX(Map_Sign,MATCH(A768,Map_Code,0)),0))</f>
        <v/>
      </c>
    </row>
    <row r="769">
      <c r="A769" s="4" t="n"/>
      <c r="B769" s="4" t="n"/>
      <c r="C769" s="5" t="n"/>
      <c r="D769" s="18" t="n"/>
      <c r="E769" s="18" t="n"/>
      <c r="F769" s="9">
        <f>D769-E769</f>
        <v/>
      </c>
      <c r="G769">
        <f>IF(A769="","",IFERROR(INDEX(Map_Line,MATCH(A769,Map_Code,0)),"UNMAPPED"))</f>
        <v/>
      </c>
      <c r="H769">
        <f>IF(A769="","",IFERROR(INDEX(Map_Stmt,MATCH(A769,Map_Code,0)),"UNMAPPED"))</f>
        <v/>
      </c>
      <c r="I769" s="9">
        <f>IF(A769="",0,IFERROR(F769*INDEX(Map_Sign,MATCH(A769,Map_Code,0)),0))</f>
        <v/>
      </c>
    </row>
    <row r="770">
      <c r="A770" s="4" t="n"/>
      <c r="B770" s="4" t="n"/>
      <c r="C770" s="5" t="n"/>
      <c r="D770" s="18" t="n"/>
      <c r="E770" s="18" t="n"/>
      <c r="F770" s="9">
        <f>D770-E770</f>
        <v/>
      </c>
      <c r="G770">
        <f>IF(A770="","",IFERROR(INDEX(Map_Line,MATCH(A770,Map_Code,0)),"UNMAPPED"))</f>
        <v/>
      </c>
      <c r="H770">
        <f>IF(A770="","",IFERROR(INDEX(Map_Stmt,MATCH(A770,Map_Code,0)),"UNMAPPED"))</f>
        <v/>
      </c>
      <c r="I770" s="9">
        <f>IF(A770="",0,IFERROR(F770*INDEX(Map_Sign,MATCH(A770,Map_Code,0)),0))</f>
        <v/>
      </c>
    </row>
    <row r="771">
      <c r="A771" s="4" t="n"/>
      <c r="B771" s="4" t="n"/>
      <c r="C771" s="5" t="n"/>
      <c r="D771" s="18" t="n"/>
      <c r="E771" s="18" t="n"/>
      <c r="F771" s="9">
        <f>D771-E771</f>
        <v/>
      </c>
      <c r="G771">
        <f>IF(A771="","",IFERROR(INDEX(Map_Line,MATCH(A771,Map_Code,0)),"UNMAPPED"))</f>
        <v/>
      </c>
      <c r="H771">
        <f>IF(A771="","",IFERROR(INDEX(Map_Stmt,MATCH(A771,Map_Code,0)),"UNMAPPED"))</f>
        <v/>
      </c>
      <c r="I771" s="9">
        <f>IF(A771="",0,IFERROR(F771*INDEX(Map_Sign,MATCH(A771,Map_Code,0)),0))</f>
        <v/>
      </c>
    </row>
    <row r="772">
      <c r="A772" s="4" t="n"/>
      <c r="B772" s="4" t="n"/>
      <c r="C772" s="5" t="n"/>
      <c r="D772" s="18" t="n"/>
      <c r="E772" s="18" t="n"/>
      <c r="F772" s="9">
        <f>D772-E772</f>
        <v/>
      </c>
      <c r="G772">
        <f>IF(A772="","",IFERROR(INDEX(Map_Line,MATCH(A772,Map_Code,0)),"UNMAPPED"))</f>
        <v/>
      </c>
      <c r="H772">
        <f>IF(A772="","",IFERROR(INDEX(Map_Stmt,MATCH(A772,Map_Code,0)),"UNMAPPED"))</f>
        <v/>
      </c>
      <c r="I772" s="9">
        <f>IF(A772="",0,IFERROR(F772*INDEX(Map_Sign,MATCH(A772,Map_Code,0)),0))</f>
        <v/>
      </c>
    </row>
    <row r="773">
      <c r="A773" s="4" t="n"/>
      <c r="B773" s="4" t="n"/>
      <c r="C773" s="5" t="n"/>
      <c r="D773" s="18" t="n"/>
      <c r="E773" s="18" t="n"/>
      <c r="F773" s="9">
        <f>D773-E773</f>
        <v/>
      </c>
      <c r="G773">
        <f>IF(A773="","",IFERROR(INDEX(Map_Line,MATCH(A773,Map_Code,0)),"UNMAPPED"))</f>
        <v/>
      </c>
      <c r="H773">
        <f>IF(A773="","",IFERROR(INDEX(Map_Stmt,MATCH(A773,Map_Code,0)),"UNMAPPED"))</f>
        <v/>
      </c>
      <c r="I773" s="9">
        <f>IF(A773="",0,IFERROR(F773*INDEX(Map_Sign,MATCH(A773,Map_Code,0)),0))</f>
        <v/>
      </c>
    </row>
    <row r="774">
      <c r="A774" s="4" t="n"/>
      <c r="B774" s="4" t="n"/>
      <c r="C774" s="5" t="n"/>
      <c r="D774" s="18" t="n"/>
      <c r="E774" s="18" t="n"/>
      <c r="F774" s="9">
        <f>D774-E774</f>
        <v/>
      </c>
      <c r="G774">
        <f>IF(A774="","",IFERROR(INDEX(Map_Line,MATCH(A774,Map_Code,0)),"UNMAPPED"))</f>
        <v/>
      </c>
      <c r="H774">
        <f>IF(A774="","",IFERROR(INDEX(Map_Stmt,MATCH(A774,Map_Code,0)),"UNMAPPED"))</f>
        <v/>
      </c>
      <c r="I774" s="9">
        <f>IF(A774="",0,IFERROR(F774*INDEX(Map_Sign,MATCH(A774,Map_Code,0)),0))</f>
        <v/>
      </c>
    </row>
    <row r="775">
      <c r="A775" s="4" t="n"/>
      <c r="B775" s="4" t="n"/>
      <c r="C775" s="5" t="n"/>
      <c r="D775" s="18" t="n"/>
      <c r="E775" s="18" t="n"/>
      <c r="F775" s="9">
        <f>D775-E775</f>
        <v/>
      </c>
      <c r="G775">
        <f>IF(A775="","",IFERROR(INDEX(Map_Line,MATCH(A775,Map_Code,0)),"UNMAPPED"))</f>
        <v/>
      </c>
      <c r="H775">
        <f>IF(A775="","",IFERROR(INDEX(Map_Stmt,MATCH(A775,Map_Code,0)),"UNMAPPED"))</f>
        <v/>
      </c>
      <c r="I775" s="9">
        <f>IF(A775="",0,IFERROR(F775*INDEX(Map_Sign,MATCH(A775,Map_Code,0)),0))</f>
        <v/>
      </c>
    </row>
    <row r="776">
      <c r="A776" s="4" t="n"/>
      <c r="B776" s="4" t="n"/>
      <c r="C776" s="5" t="n"/>
      <c r="D776" s="18" t="n"/>
      <c r="E776" s="18" t="n"/>
      <c r="F776" s="9">
        <f>D776-E776</f>
        <v/>
      </c>
      <c r="G776">
        <f>IF(A776="","",IFERROR(INDEX(Map_Line,MATCH(A776,Map_Code,0)),"UNMAPPED"))</f>
        <v/>
      </c>
      <c r="H776">
        <f>IF(A776="","",IFERROR(INDEX(Map_Stmt,MATCH(A776,Map_Code,0)),"UNMAPPED"))</f>
        <v/>
      </c>
      <c r="I776" s="9">
        <f>IF(A776="",0,IFERROR(F776*INDEX(Map_Sign,MATCH(A776,Map_Code,0)),0))</f>
        <v/>
      </c>
    </row>
    <row r="777">
      <c r="A777" s="4" t="n"/>
      <c r="B777" s="4" t="n"/>
      <c r="C777" s="5" t="n"/>
      <c r="D777" s="18" t="n"/>
      <c r="E777" s="18" t="n"/>
      <c r="F777" s="9">
        <f>D777-E777</f>
        <v/>
      </c>
      <c r="G777">
        <f>IF(A777="","",IFERROR(INDEX(Map_Line,MATCH(A777,Map_Code,0)),"UNMAPPED"))</f>
        <v/>
      </c>
      <c r="H777">
        <f>IF(A777="","",IFERROR(INDEX(Map_Stmt,MATCH(A777,Map_Code,0)),"UNMAPPED"))</f>
        <v/>
      </c>
      <c r="I777" s="9">
        <f>IF(A777="",0,IFERROR(F777*INDEX(Map_Sign,MATCH(A777,Map_Code,0)),0))</f>
        <v/>
      </c>
    </row>
    <row r="778">
      <c r="A778" s="4" t="n"/>
      <c r="B778" s="4" t="n"/>
      <c r="C778" s="5" t="n"/>
      <c r="D778" s="18" t="n"/>
      <c r="E778" s="18" t="n"/>
      <c r="F778" s="9">
        <f>D778-E778</f>
        <v/>
      </c>
      <c r="G778">
        <f>IF(A778="","",IFERROR(INDEX(Map_Line,MATCH(A778,Map_Code,0)),"UNMAPPED"))</f>
        <v/>
      </c>
      <c r="H778">
        <f>IF(A778="","",IFERROR(INDEX(Map_Stmt,MATCH(A778,Map_Code,0)),"UNMAPPED"))</f>
        <v/>
      </c>
      <c r="I778" s="9">
        <f>IF(A778="",0,IFERROR(F778*INDEX(Map_Sign,MATCH(A778,Map_Code,0)),0))</f>
        <v/>
      </c>
    </row>
    <row r="779">
      <c r="A779" s="4" t="n"/>
      <c r="B779" s="4" t="n"/>
      <c r="C779" s="5" t="n"/>
      <c r="D779" s="18" t="n"/>
      <c r="E779" s="18" t="n"/>
      <c r="F779" s="9">
        <f>D779-E779</f>
        <v/>
      </c>
      <c r="G779">
        <f>IF(A779="","",IFERROR(INDEX(Map_Line,MATCH(A779,Map_Code,0)),"UNMAPPED"))</f>
        <v/>
      </c>
      <c r="H779">
        <f>IF(A779="","",IFERROR(INDEX(Map_Stmt,MATCH(A779,Map_Code,0)),"UNMAPPED"))</f>
        <v/>
      </c>
      <c r="I779" s="9">
        <f>IF(A779="",0,IFERROR(F779*INDEX(Map_Sign,MATCH(A779,Map_Code,0)),0))</f>
        <v/>
      </c>
    </row>
    <row r="780">
      <c r="A780" s="4" t="n"/>
      <c r="B780" s="4" t="n"/>
      <c r="C780" s="5" t="n"/>
      <c r="D780" s="18" t="n"/>
      <c r="E780" s="18" t="n"/>
      <c r="F780" s="9">
        <f>D780-E780</f>
        <v/>
      </c>
      <c r="G780">
        <f>IF(A780="","",IFERROR(INDEX(Map_Line,MATCH(A780,Map_Code,0)),"UNMAPPED"))</f>
        <v/>
      </c>
      <c r="H780">
        <f>IF(A780="","",IFERROR(INDEX(Map_Stmt,MATCH(A780,Map_Code,0)),"UNMAPPED"))</f>
        <v/>
      </c>
      <c r="I780" s="9">
        <f>IF(A780="",0,IFERROR(F780*INDEX(Map_Sign,MATCH(A780,Map_Code,0)),0))</f>
        <v/>
      </c>
    </row>
    <row r="781">
      <c r="A781" s="4" t="n"/>
      <c r="B781" s="4" t="n"/>
      <c r="C781" s="5" t="n"/>
      <c r="D781" s="18" t="n"/>
      <c r="E781" s="18" t="n"/>
      <c r="F781" s="9">
        <f>D781-E781</f>
        <v/>
      </c>
      <c r="G781">
        <f>IF(A781="","",IFERROR(INDEX(Map_Line,MATCH(A781,Map_Code,0)),"UNMAPPED"))</f>
        <v/>
      </c>
      <c r="H781">
        <f>IF(A781="","",IFERROR(INDEX(Map_Stmt,MATCH(A781,Map_Code,0)),"UNMAPPED"))</f>
        <v/>
      </c>
      <c r="I781" s="9">
        <f>IF(A781="",0,IFERROR(F781*INDEX(Map_Sign,MATCH(A781,Map_Code,0)),0))</f>
        <v/>
      </c>
    </row>
    <row r="782">
      <c r="A782" s="4" t="n"/>
      <c r="B782" s="4" t="n"/>
      <c r="C782" s="5" t="n"/>
      <c r="D782" s="18" t="n"/>
      <c r="E782" s="18" t="n"/>
      <c r="F782" s="9">
        <f>D782-E782</f>
        <v/>
      </c>
      <c r="G782">
        <f>IF(A782="","",IFERROR(INDEX(Map_Line,MATCH(A782,Map_Code,0)),"UNMAPPED"))</f>
        <v/>
      </c>
      <c r="H782">
        <f>IF(A782="","",IFERROR(INDEX(Map_Stmt,MATCH(A782,Map_Code,0)),"UNMAPPED"))</f>
        <v/>
      </c>
      <c r="I782" s="9">
        <f>IF(A782="",0,IFERROR(F782*INDEX(Map_Sign,MATCH(A782,Map_Code,0)),0))</f>
        <v/>
      </c>
    </row>
    <row r="783">
      <c r="A783" s="4" t="n"/>
      <c r="B783" s="4" t="n"/>
      <c r="C783" s="5" t="n"/>
      <c r="D783" s="18" t="n"/>
      <c r="E783" s="18" t="n"/>
      <c r="F783" s="9">
        <f>D783-E783</f>
        <v/>
      </c>
      <c r="G783">
        <f>IF(A783="","",IFERROR(INDEX(Map_Line,MATCH(A783,Map_Code,0)),"UNMAPPED"))</f>
        <v/>
      </c>
      <c r="H783">
        <f>IF(A783="","",IFERROR(INDEX(Map_Stmt,MATCH(A783,Map_Code,0)),"UNMAPPED"))</f>
        <v/>
      </c>
      <c r="I783" s="9">
        <f>IF(A783="",0,IFERROR(F783*INDEX(Map_Sign,MATCH(A783,Map_Code,0)),0))</f>
        <v/>
      </c>
    </row>
    <row r="784">
      <c r="A784" s="4" t="n"/>
      <c r="B784" s="4" t="n"/>
      <c r="C784" s="5" t="n"/>
      <c r="D784" s="18" t="n"/>
      <c r="E784" s="18" t="n"/>
      <c r="F784" s="9">
        <f>D784-E784</f>
        <v/>
      </c>
      <c r="G784">
        <f>IF(A784="","",IFERROR(INDEX(Map_Line,MATCH(A784,Map_Code,0)),"UNMAPPED"))</f>
        <v/>
      </c>
      <c r="H784">
        <f>IF(A784="","",IFERROR(INDEX(Map_Stmt,MATCH(A784,Map_Code,0)),"UNMAPPED"))</f>
        <v/>
      </c>
      <c r="I784" s="9">
        <f>IF(A784="",0,IFERROR(F784*INDEX(Map_Sign,MATCH(A784,Map_Code,0)),0))</f>
        <v/>
      </c>
    </row>
    <row r="785">
      <c r="A785" s="4" t="n"/>
      <c r="B785" s="4" t="n"/>
      <c r="C785" s="5" t="n"/>
      <c r="D785" s="18" t="n"/>
      <c r="E785" s="18" t="n"/>
      <c r="F785" s="9">
        <f>D785-E785</f>
        <v/>
      </c>
      <c r="G785">
        <f>IF(A785="","",IFERROR(INDEX(Map_Line,MATCH(A785,Map_Code,0)),"UNMAPPED"))</f>
        <v/>
      </c>
      <c r="H785">
        <f>IF(A785="","",IFERROR(INDEX(Map_Stmt,MATCH(A785,Map_Code,0)),"UNMAPPED"))</f>
        <v/>
      </c>
      <c r="I785" s="9">
        <f>IF(A785="",0,IFERROR(F785*INDEX(Map_Sign,MATCH(A785,Map_Code,0)),0))</f>
        <v/>
      </c>
    </row>
    <row r="786">
      <c r="A786" s="4" t="n"/>
      <c r="B786" s="4" t="n"/>
      <c r="C786" s="5" t="n"/>
      <c r="D786" s="18" t="n"/>
      <c r="E786" s="18" t="n"/>
      <c r="F786" s="9">
        <f>D786-E786</f>
        <v/>
      </c>
      <c r="G786">
        <f>IF(A786="","",IFERROR(INDEX(Map_Line,MATCH(A786,Map_Code,0)),"UNMAPPED"))</f>
        <v/>
      </c>
      <c r="H786">
        <f>IF(A786="","",IFERROR(INDEX(Map_Stmt,MATCH(A786,Map_Code,0)),"UNMAPPED"))</f>
        <v/>
      </c>
      <c r="I786" s="9">
        <f>IF(A786="",0,IFERROR(F786*INDEX(Map_Sign,MATCH(A786,Map_Code,0)),0))</f>
        <v/>
      </c>
    </row>
    <row r="787">
      <c r="A787" s="4" t="n"/>
      <c r="B787" s="4" t="n"/>
      <c r="C787" s="5" t="n"/>
      <c r="D787" s="18" t="n"/>
      <c r="E787" s="18" t="n"/>
      <c r="F787" s="9">
        <f>D787-E787</f>
        <v/>
      </c>
      <c r="G787">
        <f>IF(A787="","",IFERROR(INDEX(Map_Line,MATCH(A787,Map_Code,0)),"UNMAPPED"))</f>
        <v/>
      </c>
      <c r="H787">
        <f>IF(A787="","",IFERROR(INDEX(Map_Stmt,MATCH(A787,Map_Code,0)),"UNMAPPED"))</f>
        <v/>
      </c>
      <c r="I787" s="9">
        <f>IF(A787="",0,IFERROR(F787*INDEX(Map_Sign,MATCH(A787,Map_Code,0)),0))</f>
        <v/>
      </c>
    </row>
    <row r="788">
      <c r="A788" s="4" t="n"/>
      <c r="B788" s="4" t="n"/>
      <c r="C788" s="5" t="n"/>
      <c r="D788" s="18" t="n"/>
      <c r="E788" s="18" t="n"/>
      <c r="F788" s="9">
        <f>D788-E788</f>
        <v/>
      </c>
      <c r="G788">
        <f>IF(A788="","",IFERROR(INDEX(Map_Line,MATCH(A788,Map_Code,0)),"UNMAPPED"))</f>
        <v/>
      </c>
      <c r="H788">
        <f>IF(A788="","",IFERROR(INDEX(Map_Stmt,MATCH(A788,Map_Code,0)),"UNMAPPED"))</f>
        <v/>
      </c>
      <c r="I788" s="9">
        <f>IF(A788="",0,IFERROR(F788*INDEX(Map_Sign,MATCH(A788,Map_Code,0)),0))</f>
        <v/>
      </c>
    </row>
    <row r="789">
      <c r="A789" s="4" t="n"/>
      <c r="B789" s="4" t="n"/>
      <c r="C789" s="5" t="n"/>
      <c r="D789" s="18" t="n"/>
      <c r="E789" s="18" t="n"/>
      <c r="F789" s="9">
        <f>D789-E789</f>
        <v/>
      </c>
      <c r="G789">
        <f>IF(A789="","",IFERROR(INDEX(Map_Line,MATCH(A789,Map_Code,0)),"UNMAPPED"))</f>
        <v/>
      </c>
      <c r="H789">
        <f>IF(A789="","",IFERROR(INDEX(Map_Stmt,MATCH(A789,Map_Code,0)),"UNMAPPED"))</f>
        <v/>
      </c>
      <c r="I789" s="9">
        <f>IF(A789="",0,IFERROR(F789*INDEX(Map_Sign,MATCH(A789,Map_Code,0)),0))</f>
        <v/>
      </c>
    </row>
    <row r="790">
      <c r="A790" s="4" t="n"/>
      <c r="B790" s="4" t="n"/>
      <c r="C790" s="5" t="n"/>
      <c r="D790" s="18" t="n"/>
      <c r="E790" s="18" t="n"/>
      <c r="F790" s="9">
        <f>D790-E790</f>
        <v/>
      </c>
      <c r="G790">
        <f>IF(A790="","",IFERROR(INDEX(Map_Line,MATCH(A790,Map_Code,0)),"UNMAPPED"))</f>
        <v/>
      </c>
      <c r="H790">
        <f>IF(A790="","",IFERROR(INDEX(Map_Stmt,MATCH(A790,Map_Code,0)),"UNMAPPED"))</f>
        <v/>
      </c>
      <c r="I790" s="9">
        <f>IF(A790="",0,IFERROR(F790*INDEX(Map_Sign,MATCH(A790,Map_Code,0)),0))</f>
        <v/>
      </c>
    </row>
    <row r="791">
      <c r="A791" s="4" t="n"/>
      <c r="B791" s="4" t="n"/>
      <c r="C791" s="5" t="n"/>
      <c r="D791" s="18" t="n"/>
      <c r="E791" s="18" t="n"/>
      <c r="F791" s="9">
        <f>D791-E791</f>
        <v/>
      </c>
      <c r="G791">
        <f>IF(A791="","",IFERROR(INDEX(Map_Line,MATCH(A791,Map_Code,0)),"UNMAPPED"))</f>
        <v/>
      </c>
      <c r="H791">
        <f>IF(A791="","",IFERROR(INDEX(Map_Stmt,MATCH(A791,Map_Code,0)),"UNMAPPED"))</f>
        <v/>
      </c>
      <c r="I791" s="9">
        <f>IF(A791="",0,IFERROR(F791*INDEX(Map_Sign,MATCH(A791,Map_Code,0)),0))</f>
        <v/>
      </c>
    </row>
    <row r="792">
      <c r="A792" s="4" t="n"/>
      <c r="B792" s="4" t="n"/>
      <c r="C792" s="5" t="n"/>
      <c r="D792" s="18" t="n"/>
      <c r="E792" s="18" t="n"/>
      <c r="F792" s="9">
        <f>D792-E792</f>
        <v/>
      </c>
      <c r="G792">
        <f>IF(A792="","",IFERROR(INDEX(Map_Line,MATCH(A792,Map_Code,0)),"UNMAPPED"))</f>
        <v/>
      </c>
      <c r="H792">
        <f>IF(A792="","",IFERROR(INDEX(Map_Stmt,MATCH(A792,Map_Code,0)),"UNMAPPED"))</f>
        <v/>
      </c>
      <c r="I792" s="9">
        <f>IF(A792="",0,IFERROR(F792*INDEX(Map_Sign,MATCH(A792,Map_Code,0)),0))</f>
        <v/>
      </c>
    </row>
    <row r="793">
      <c r="A793" s="4" t="n"/>
      <c r="B793" s="4" t="n"/>
      <c r="C793" s="5" t="n"/>
      <c r="D793" s="18" t="n"/>
      <c r="E793" s="18" t="n"/>
      <c r="F793" s="9">
        <f>D793-E793</f>
        <v/>
      </c>
      <c r="G793">
        <f>IF(A793="","",IFERROR(INDEX(Map_Line,MATCH(A793,Map_Code,0)),"UNMAPPED"))</f>
        <v/>
      </c>
      <c r="H793">
        <f>IF(A793="","",IFERROR(INDEX(Map_Stmt,MATCH(A793,Map_Code,0)),"UNMAPPED"))</f>
        <v/>
      </c>
      <c r="I793" s="9">
        <f>IF(A793="",0,IFERROR(F793*INDEX(Map_Sign,MATCH(A793,Map_Code,0)),0))</f>
        <v/>
      </c>
    </row>
    <row r="794">
      <c r="A794" s="4" t="n"/>
      <c r="B794" s="4" t="n"/>
      <c r="C794" s="5" t="n"/>
      <c r="D794" s="18" t="n"/>
      <c r="E794" s="18" t="n"/>
      <c r="F794" s="9">
        <f>D794-E794</f>
        <v/>
      </c>
      <c r="G794">
        <f>IF(A794="","",IFERROR(INDEX(Map_Line,MATCH(A794,Map_Code,0)),"UNMAPPED"))</f>
        <v/>
      </c>
      <c r="H794">
        <f>IF(A794="","",IFERROR(INDEX(Map_Stmt,MATCH(A794,Map_Code,0)),"UNMAPPED"))</f>
        <v/>
      </c>
      <c r="I794" s="9">
        <f>IF(A794="",0,IFERROR(F794*INDEX(Map_Sign,MATCH(A794,Map_Code,0)),0))</f>
        <v/>
      </c>
    </row>
    <row r="795">
      <c r="A795" s="4" t="n"/>
      <c r="B795" s="4" t="n"/>
      <c r="C795" s="5" t="n"/>
      <c r="D795" s="18" t="n"/>
      <c r="E795" s="18" t="n"/>
      <c r="F795" s="9">
        <f>D795-E795</f>
        <v/>
      </c>
      <c r="G795">
        <f>IF(A795="","",IFERROR(INDEX(Map_Line,MATCH(A795,Map_Code,0)),"UNMAPPED"))</f>
        <v/>
      </c>
      <c r="H795">
        <f>IF(A795="","",IFERROR(INDEX(Map_Stmt,MATCH(A795,Map_Code,0)),"UNMAPPED"))</f>
        <v/>
      </c>
      <c r="I795" s="9">
        <f>IF(A795="",0,IFERROR(F795*INDEX(Map_Sign,MATCH(A795,Map_Code,0)),0))</f>
        <v/>
      </c>
    </row>
    <row r="796">
      <c r="A796" s="4" t="n"/>
      <c r="B796" s="4" t="n"/>
      <c r="C796" s="5" t="n"/>
      <c r="D796" s="18" t="n"/>
      <c r="E796" s="18" t="n"/>
      <c r="F796" s="9">
        <f>D796-E796</f>
        <v/>
      </c>
      <c r="G796">
        <f>IF(A796="","",IFERROR(INDEX(Map_Line,MATCH(A796,Map_Code,0)),"UNMAPPED"))</f>
        <v/>
      </c>
      <c r="H796">
        <f>IF(A796="","",IFERROR(INDEX(Map_Stmt,MATCH(A796,Map_Code,0)),"UNMAPPED"))</f>
        <v/>
      </c>
      <c r="I796" s="9">
        <f>IF(A796="",0,IFERROR(F796*INDEX(Map_Sign,MATCH(A796,Map_Code,0)),0))</f>
        <v/>
      </c>
    </row>
    <row r="797">
      <c r="A797" s="4" t="n"/>
      <c r="B797" s="4" t="n"/>
      <c r="C797" s="5" t="n"/>
      <c r="D797" s="18" t="n"/>
      <c r="E797" s="18" t="n"/>
      <c r="F797" s="9">
        <f>D797-E797</f>
        <v/>
      </c>
      <c r="G797">
        <f>IF(A797="","",IFERROR(INDEX(Map_Line,MATCH(A797,Map_Code,0)),"UNMAPPED"))</f>
        <v/>
      </c>
      <c r="H797">
        <f>IF(A797="","",IFERROR(INDEX(Map_Stmt,MATCH(A797,Map_Code,0)),"UNMAPPED"))</f>
        <v/>
      </c>
      <c r="I797" s="9">
        <f>IF(A797="",0,IFERROR(F797*INDEX(Map_Sign,MATCH(A797,Map_Code,0)),0))</f>
        <v/>
      </c>
    </row>
    <row r="798">
      <c r="A798" s="4" t="n"/>
      <c r="B798" s="4" t="n"/>
      <c r="C798" s="5" t="n"/>
      <c r="D798" s="18" t="n"/>
      <c r="E798" s="18" t="n"/>
      <c r="F798" s="9">
        <f>D798-E798</f>
        <v/>
      </c>
      <c r="G798">
        <f>IF(A798="","",IFERROR(INDEX(Map_Line,MATCH(A798,Map_Code,0)),"UNMAPPED"))</f>
        <v/>
      </c>
      <c r="H798">
        <f>IF(A798="","",IFERROR(INDEX(Map_Stmt,MATCH(A798,Map_Code,0)),"UNMAPPED"))</f>
        <v/>
      </c>
      <c r="I798" s="9">
        <f>IF(A798="",0,IFERROR(F798*INDEX(Map_Sign,MATCH(A798,Map_Code,0)),0))</f>
        <v/>
      </c>
    </row>
    <row r="799">
      <c r="A799" s="4" t="n"/>
      <c r="B799" s="4" t="n"/>
      <c r="C799" s="5" t="n"/>
      <c r="D799" s="18" t="n"/>
      <c r="E799" s="18" t="n"/>
      <c r="F799" s="9">
        <f>D799-E799</f>
        <v/>
      </c>
      <c r="G799">
        <f>IF(A799="","",IFERROR(INDEX(Map_Line,MATCH(A799,Map_Code,0)),"UNMAPPED"))</f>
        <v/>
      </c>
      <c r="H799">
        <f>IF(A799="","",IFERROR(INDEX(Map_Stmt,MATCH(A799,Map_Code,0)),"UNMAPPED"))</f>
        <v/>
      </c>
      <c r="I799" s="9">
        <f>IF(A799="",0,IFERROR(F799*INDEX(Map_Sign,MATCH(A799,Map_Code,0)),0))</f>
        <v/>
      </c>
    </row>
    <row r="800">
      <c r="A800" s="4" t="n"/>
      <c r="B800" s="4" t="n"/>
      <c r="C800" s="5" t="n"/>
      <c r="D800" s="18" t="n"/>
      <c r="E800" s="18" t="n"/>
      <c r="F800" s="9">
        <f>D800-E800</f>
        <v/>
      </c>
      <c r="G800">
        <f>IF(A800="","",IFERROR(INDEX(Map_Line,MATCH(A800,Map_Code,0)),"UNMAPPED"))</f>
        <v/>
      </c>
      <c r="H800">
        <f>IF(A800="","",IFERROR(INDEX(Map_Stmt,MATCH(A800,Map_Code,0)),"UNMAPPED"))</f>
        <v/>
      </c>
      <c r="I800" s="9">
        <f>IF(A800="",0,IFERROR(F800*INDEX(Map_Sign,MATCH(A800,Map_Code,0)),0))</f>
        <v/>
      </c>
    </row>
    <row r="801">
      <c r="A801" s="4" t="n"/>
      <c r="B801" s="4" t="n"/>
      <c r="C801" s="5" t="n"/>
      <c r="D801" s="18" t="n"/>
      <c r="E801" s="18" t="n"/>
      <c r="F801" s="9">
        <f>D801-E801</f>
        <v/>
      </c>
      <c r="G801">
        <f>IF(A801="","",IFERROR(INDEX(Map_Line,MATCH(A801,Map_Code,0)),"UNMAPPED"))</f>
        <v/>
      </c>
      <c r="H801">
        <f>IF(A801="","",IFERROR(INDEX(Map_Stmt,MATCH(A801,Map_Code,0)),"UNMAPPED"))</f>
        <v/>
      </c>
      <c r="I801" s="9">
        <f>IF(A801="",0,IFERROR(F801*INDEX(Map_Sign,MATCH(A801,Map_Code,0)),0))</f>
        <v/>
      </c>
    </row>
    <row r="802">
      <c r="A802" s="4" t="n"/>
      <c r="B802" s="4" t="n"/>
      <c r="C802" s="5" t="n"/>
      <c r="D802" s="18" t="n"/>
      <c r="E802" s="18" t="n"/>
      <c r="F802" s="9">
        <f>D802-E802</f>
        <v/>
      </c>
      <c r="G802">
        <f>IF(A802="","",IFERROR(INDEX(Map_Line,MATCH(A802,Map_Code,0)),"UNMAPPED"))</f>
        <v/>
      </c>
      <c r="H802">
        <f>IF(A802="","",IFERROR(INDEX(Map_Stmt,MATCH(A802,Map_Code,0)),"UNMAPPED"))</f>
        <v/>
      </c>
      <c r="I802" s="9">
        <f>IF(A802="",0,IFERROR(F802*INDEX(Map_Sign,MATCH(A802,Map_Code,0)),0))</f>
        <v/>
      </c>
    </row>
    <row r="803">
      <c r="A803" s="4" t="n"/>
      <c r="B803" s="4" t="n"/>
      <c r="C803" s="5" t="n"/>
      <c r="D803" s="18" t="n"/>
      <c r="E803" s="18" t="n"/>
      <c r="F803" s="9">
        <f>D803-E803</f>
        <v/>
      </c>
      <c r="G803">
        <f>IF(A803="","",IFERROR(INDEX(Map_Line,MATCH(A803,Map_Code,0)),"UNMAPPED"))</f>
        <v/>
      </c>
      <c r="H803">
        <f>IF(A803="","",IFERROR(INDEX(Map_Stmt,MATCH(A803,Map_Code,0)),"UNMAPPED"))</f>
        <v/>
      </c>
      <c r="I803" s="9">
        <f>IF(A803="",0,IFERROR(F803*INDEX(Map_Sign,MATCH(A803,Map_Code,0)),0))</f>
        <v/>
      </c>
    </row>
    <row r="804">
      <c r="A804" s="4" t="n"/>
      <c r="B804" s="4" t="n"/>
      <c r="C804" s="5" t="n"/>
      <c r="D804" s="18" t="n"/>
      <c r="E804" s="18" t="n"/>
      <c r="F804" s="9">
        <f>D804-E804</f>
        <v/>
      </c>
      <c r="G804">
        <f>IF(A804="","",IFERROR(INDEX(Map_Line,MATCH(A804,Map_Code,0)),"UNMAPPED"))</f>
        <v/>
      </c>
      <c r="H804">
        <f>IF(A804="","",IFERROR(INDEX(Map_Stmt,MATCH(A804,Map_Code,0)),"UNMAPPED"))</f>
        <v/>
      </c>
      <c r="I804" s="9">
        <f>IF(A804="",0,IFERROR(F804*INDEX(Map_Sign,MATCH(A804,Map_Code,0)),0))</f>
        <v/>
      </c>
    </row>
    <row r="805">
      <c r="A805" s="4" t="n"/>
      <c r="B805" s="4" t="n"/>
      <c r="C805" s="5" t="n"/>
      <c r="D805" s="18" t="n"/>
      <c r="E805" s="18" t="n"/>
      <c r="F805" s="9">
        <f>D805-E805</f>
        <v/>
      </c>
      <c r="G805">
        <f>IF(A805="","",IFERROR(INDEX(Map_Line,MATCH(A805,Map_Code,0)),"UNMAPPED"))</f>
        <v/>
      </c>
      <c r="H805">
        <f>IF(A805="","",IFERROR(INDEX(Map_Stmt,MATCH(A805,Map_Code,0)),"UNMAPPED"))</f>
        <v/>
      </c>
      <c r="I805" s="9">
        <f>IF(A805="",0,IFERROR(F805*INDEX(Map_Sign,MATCH(A805,Map_Code,0)),0))</f>
        <v/>
      </c>
    </row>
    <row r="806">
      <c r="A806" s="4" t="n"/>
      <c r="B806" s="4" t="n"/>
      <c r="C806" s="5" t="n"/>
      <c r="D806" s="18" t="n"/>
      <c r="E806" s="18" t="n"/>
      <c r="F806" s="9">
        <f>D806-E806</f>
        <v/>
      </c>
      <c r="G806">
        <f>IF(A806="","",IFERROR(INDEX(Map_Line,MATCH(A806,Map_Code,0)),"UNMAPPED"))</f>
        <v/>
      </c>
      <c r="H806">
        <f>IF(A806="","",IFERROR(INDEX(Map_Stmt,MATCH(A806,Map_Code,0)),"UNMAPPED"))</f>
        <v/>
      </c>
      <c r="I806" s="9">
        <f>IF(A806="",0,IFERROR(F806*INDEX(Map_Sign,MATCH(A806,Map_Code,0)),0))</f>
        <v/>
      </c>
    </row>
    <row r="807">
      <c r="A807" s="4" t="n"/>
      <c r="B807" s="4" t="n"/>
      <c r="C807" s="5" t="n"/>
      <c r="D807" s="18" t="n"/>
      <c r="E807" s="18" t="n"/>
      <c r="F807" s="9">
        <f>D807-E807</f>
        <v/>
      </c>
      <c r="G807">
        <f>IF(A807="","",IFERROR(INDEX(Map_Line,MATCH(A807,Map_Code,0)),"UNMAPPED"))</f>
        <v/>
      </c>
      <c r="H807">
        <f>IF(A807="","",IFERROR(INDEX(Map_Stmt,MATCH(A807,Map_Code,0)),"UNMAPPED"))</f>
        <v/>
      </c>
      <c r="I807" s="9">
        <f>IF(A807="",0,IFERROR(F807*INDEX(Map_Sign,MATCH(A807,Map_Code,0)),0))</f>
        <v/>
      </c>
    </row>
    <row r="808">
      <c r="A808" s="4" t="n"/>
      <c r="B808" s="4" t="n"/>
      <c r="C808" s="5" t="n"/>
      <c r="D808" s="18" t="n"/>
      <c r="E808" s="18" t="n"/>
      <c r="F808" s="9">
        <f>D808-E808</f>
        <v/>
      </c>
      <c r="G808">
        <f>IF(A808="","",IFERROR(INDEX(Map_Line,MATCH(A808,Map_Code,0)),"UNMAPPED"))</f>
        <v/>
      </c>
      <c r="H808">
        <f>IF(A808="","",IFERROR(INDEX(Map_Stmt,MATCH(A808,Map_Code,0)),"UNMAPPED"))</f>
        <v/>
      </c>
      <c r="I808" s="9">
        <f>IF(A808="",0,IFERROR(F808*INDEX(Map_Sign,MATCH(A808,Map_Code,0)),0))</f>
        <v/>
      </c>
    </row>
    <row r="809">
      <c r="A809" s="4" t="n"/>
      <c r="B809" s="4" t="n"/>
      <c r="C809" s="5" t="n"/>
      <c r="D809" s="18" t="n"/>
      <c r="E809" s="18" t="n"/>
      <c r="F809" s="9">
        <f>D809-E809</f>
        <v/>
      </c>
      <c r="G809">
        <f>IF(A809="","",IFERROR(INDEX(Map_Line,MATCH(A809,Map_Code,0)),"UNMAPPED"))</f>
        <v/>
      </c>
      <c r="H809">
        <f>IF(A809="","",IFERROR(INDEX(Map_Stmt,MATCH(A809,Map_Code,0)),"UNMAPPED"))</f>
        <v/>
      </c>
      <c r="I809" s="9">
        <f>IF(A809="",0,IFERROR(F809*INDEX(Map_Sign,MATCH(A809,Map_Code,0)),0))</f>
        <v/>
      </c>
    </row>
    <row r="810">
      <c r="A810" s="4" t="n"/>
      <c r="B810" s="4" t="n"/>
      <c r="C810" s="5" t="n"/>
      <c r="D810" s="18" t="n"/>
      <c r="E810" s="18" t="n"/>
      <c r="F810" s="9">
        <f>D810-E810</f>
        <v/>
      </c>
      <c r="G810">
        <f>IF(A810="","",IFERROR(INDEX(Map_Line,MATCH(A810,Map_Code,0)),"UNMAPPED"))</f>
        <v/>
      </c>
      <c r="H810">
        <f>IF(A810="","",IFERROR(INDEX(Map_Stmt,MATCH(A810,Map_Code,0)),"UNMAPPED"))</f>
        <v/>
      </c>
      <c r="I810" s="9">
        <f>IF(A810="",0,IFERROR(F810*INDEX(Map_Sign,MATCH(A810,Map_Code,0)),0))</f>
        <v/>
      </c>
    </row>
    <row r="811">
      <c r="A811" s="4" t="n"/>
      <c r="B811" s="4" t="n"/>
      <c r="C811" s="5" t="n"/>
      <c r="D811" s="18" t="n"/>
      <c r="E811" s="18" t="n"/>
      <c r="F811" s="9">
        <f>D811-E811</f>
        <v/>
      </c>
      <c r="G811">
        <f>IF(A811="","",IFERROR(INDEX(Map_Line,MATCH(A811,Map_Code,0)),"UNMAPPED"))</f>
        <v/>
      </c>
      <c r="H811">
        <f>IF(A811="","",IFERROR(INDEX(Map_Stmt,MATCH(A811,Map_Code,0)),"UNMAPPED"))</f>
        <v/>
      </c>
      <c r="I811" s="9">
        <f>IF(A811="",0,IFERROR(F811*INDEX(Map_Sign,MATCH(A811,Map_Code,0)),0))</f>
        <v/>
      </c>
    </row>
    <row r="812">
      <c r="A812" s="4" t="n"/>
      <c r="B812" s="4" t="n"/>
      <c r="C812" s="5" t="n"/>
      <c r="D812" s="18" t="n"/>
      <c r="E812" s="18" t="n"/>
      <c r="F812" s="9">
        <f>D812-E812</f>
        <v/>
      </c>
      <c r="G812">
        <f>IF(A812="","",IFERROR(INDEX(Map_Line,MATCH(A812,Map_Code,0)),"UNMAPPED"))</f>
        <v/>
      </c>
      <c r="H812">
        <f>IF(A812="","",IFERROR(INDEX(Map_Stmt,MATCH(A812,Map_Code,0)),"UNMAPPED"))</f>
        <v/>
      </c>
      <c r="I812" s="9">
        <f>IF(A812="",0,IFERROR(F812*INDEX(Map_Sign,MATCH(A812,Map_Code,0)),0))</f>
        <v/>
      </c>
    </row>
    <row r="813">
      <c r="A813" s="4" t="n"/>
      <c r="B813" s="4" t="n"/>
      <c r="C813" s="5" t="n"/>
      <c r="D813" s="18" t="n"/>
      <c r="E813" s="18" t="n"/>
      <c r="F813" s="9">
        <f>D813-E813</f>
        <v/>
      </c>
      <c r="G813">
        <f>IF(A813="","",IFERROR(INDEX(Map_Line,MATCH(A813,Map_Code,0)),"UNMAPPED"))</f>
        <v/>
      </c>
      <c r="H813">
        <f>IF(A813="","",IFERROR(INDEX(Map_Stmt,MATCH(A813,Map_Code,0)),"UNMAPPED"))</f>
        <v/>
      </c>
      <c r="I813" s="9">
        <f>IF(A813="",0,IFERROR(F813*INDEX(Map_Sign,MATCH(A813,Map_Code,0)),0))</f>
        <v/>
      </c>
    </row>
    <row r="814">
      <c r="A814" s="4" t="n"/>
      <c r="B814" s="4" t="n"/>
      <c r="C814" s="5" t="n"/>
      <c r="D814" s="18" t="n"/>
      <c r="E814" s="18" t="n"/>
      <c r="F814" s="9">
        <f>D814-E814</f>
        <v/>
      </c>
      <c r="G814">
        <f>IF(A814="","",IFERROR(INDEX(Map_Line,MATCH(A814,Map_Code,0)),"UNMAPPED"))</f>
        <v/>
      </c>
      <c r="H814">
        <f>IF(A814="","",IFERROR(INDEX(Map_Stmt,MATCH(A814,Map_Code,0)),"UNMAPPED"))</f>
        <v/>
      </c>
      <c r="I814" s="9">
        <f>IF(A814="",0,IFERROR(F814*INDEX(Map_Sign,MATCH(A814,Map_Code,0)),0))</f>
        <v/>
      </c>
    </row>
    <row r="815">
      <c r="A815" s="4" t="n"/>
      <c r="B815" s="4" t="n"/>
      <c r="C815" s="5" t="n"/>
      <c r="D815" s="18" t="n"/>
      <c r="E815" s="18" t="n"/>
      <c r="F815" s="9">
        <f>D815-E815</f>
        <v/>
      </c>
      <c r="G815">
        <f>IF(A815="","",IFERROR(INDEX(Map_Line,MATCH(A815,Map_Code,0)),"UNMAPPED"))</f>
        <v/>
      </c>
      <c r="H815">
        <f>IF(A815="","",IFERROR(INDEX(Map_Stmt,MATCH(A815,Map_Code,0)),"UNMAPPED"))</f>
        <v/>
      </c>
      <c r="I815" s="9">
        <f>IF(A815="",0,IFERROR(F815*INDEX(Map_Sign,MATCH(A815,Map_Code,0)),0))</f>
        <v/>
      </c>
    </row>
    <row r="816">
      <c r="A816" s="4" t="n"/>
      <c r="B816" s="4" t="n"/>
      <c r="C816" s="5" t="n"/>
      <c r="D816" s="18" t="n"/>
      <c r="E816" s="18" t="n"/>
      <c r="F816" s="9">
        <f>D816-E816</f>
        <v/>
      </c>
      <c r="G816">
        <f>IF(A816="","",IFERROR(INDEX(Map_Line,MATCH(A816,Map_Code,0)),"UNMAPPED"))</f>
        <v/>
      </c>
      <c r="H816">
        <f>IF(A816="","",IFERROR(INDEX(Map_Stmt,MATCH(A816,Map_Code,0)),"UNMAPPED"))</f>
        <v/>
      </c>
      <c r="I816" s="9">
        <f>IF(A816="",0,IFERROR(F816*INDEX(Map_Sign,MATCH(A816,Map_Code,0)),0))</f>
        <v/>
      </c>
    </row>
    <row r="817">
      <c r="A817" s="4" t="n"/>
      <c r="B817" s="4" t="n"/>
      <c r="C817" s="5" t="n"/>
      <c r="D817" s="18" t="n"/>
      <c r="E817" s="18" t="n"/>
      <c r="F817" s="9">
        <f>D817-E817</f>
        <v/>
      </c>
      <c r="G817">
        <f>IF(A817="","",IFERROR(INDEX(Map_Line,MATCH(A817,Map_Code,0)),"UNMAPPED"))</f>
        <v/>
      </c>
      <c r="H817">
        <f>IF(A817="","",IFERROR(INDEX(Map_Stmt,MATCH(A817,Map_Code,0)),"UNMAPPED"))</f>
        <v/>
      </c>
      <c r="I817" s="9">
        <f>IF(A817="",0,IFERROR(F817*INDEX(Map_Sign,MATCH(A817,Map_Code,0)),0))</f>
        <v/>
      </c>
    </row>
    <row r="818">
      <c r="A818" s="4" t="n"/>
      <c r="B818" s="4" t="n"/>
      <c r="C818" s="5" t="n"/>
      <c r="D818" s="18" t="n"/>
      <c r="E818" s="18" t="n"/>
      <c r="F818" s="9">
        <f>D818-E818</f>
        <v/>
      </c>
      <c r="G818">
        <f>IF(A818="","",IFERROR(INDEX(Map_Line,MATCH(A818,Map_Code,0)),"UNMAPPED"))</f>
        <v/>
      </c>
      <c r="H818">
        <f>IF(A818="","",IFERROR(INDEX(Map_Stmt,MATCH(A818,Map_Code,0)),"UNMAPPED"))</f>
        <v/>
      </c>
      <c r="I818" s="9">
        <f>IF(A818="",0,IFERROR(F818*INDEX(Map_Sign,MATCH(A818,Map_Code,0)),0))</f>
        <v/>
      </c>
    </row>
    <row r="819">
      <c r="A819" s="4" t="n"/>
      <c r="B819" s="4" t="n"/>
      <c r="C819" s="5" t="n"/>
      <c r="D819" s="18" t="n"/>
      <c r="E819" s="18" t="n"/>
      <c r="F819" s="9">
        <f>D819-E819</f>
        <v/>
      </c>
      <c r="G819">
        <f>IF(A819="","",IFERROR(INDEX(Map_Line,MATCH(A819,Map_Code,0)),"UNMAPPED"))</f>
        <v/>
      </c>
      <c r="H819">
        <f>IF(A819="","",IFERROR(INDEX(Map_Stmt,MATCH(A819,Map_Code,0)),"UNMAPPED"))</f>
        <v/>
      </c>
      <c r="I819" s="9">
        <f>IF(A819="",0,IFERROR(F819*INDEX(Map_Sign,MATCH(A819,Map_Code,0)),0))</f>
        <v/>
      </c>
    </row>
    <row r="820">
      <c r="A820" s="4" t="n"/>
      <c r="B820" s="4" t="n"/>
      <c r="C820" s="5" t="n"/>
      <c r="D820" s="18" t="n"/>
      <c r="E820" s="18" t="n"/>
      <c r="F820" s="9">
        <f>D820-E820</f>
        <v/>
      </c>
      <c r="G820">
        <f>IF(A820="","",IFERROR(INDEX(Map_Line,MATCH(A820,Map_Code,0)),"UNMAPPED"))</f>
        <v/>
      </c>
      <c r="H820">
        <f>IF(A820="","",IFERROR(INDEX(Map_Stmt,MATCH(A820,Map_Code,0)),"UNMAPPED"))</f>
        <v/>
      </c>
      <c r="I820" s="9">
        <f>IF(A820="",0,IFERROR(F820*INDEX(Map_Sign,MATCH(A820,Map_Code,0)),0))</f>
        <v/>
      </c>
    </row>
    <row r="821">
      <c r="A821" s="4" t="n"/>
      <c r="B821" s="4" t="n"/>
      <c r="C821" s="5" t="n"/>
      <c r="D821" s="18" t="n"/>
      <c r="E821" s="18" t="n"/>
      <c r="F821" s="9">
        <f>D821-E821</f>
        <v/>
      </c>
      <c r="G821">
        <f>IF(A821="","",IFERROR(INDEX(Map_Line,MATCH(A821,Map_Code,0)),"UNMAPPED"))</f>
        <v/>
      </c>
      <c r="H821">
        <f>IF(A821="","",IFERROR(INDEX(Map_Stmt,MATCH(A821,Map_Code,0)),"UNMAPPED"))</f>
        <v/>
      </c>
      <c r="I821" s="9">
        <f>IF(A821="",0,IFERROR(F821*INDEX(Map_Sign,MATCH(A821,Map_Code,0)),0))</f>
        <v/>
      </c>
    </row>
    <row r="822">
      <c r="A822" s="4" t="n"/>
      <c r="B822" s="4" t="n"/>
      <c r="C822" s="5" t="n"/>
      <c r="D822" s="18" t="n"/>
      <c r="E822" s="18" t="n"/>
      <c r="F822" s="9">
        <f>D822-E822</f>
        <v/>
      </c>
      <c r="G822">
        <f>IF(A822="","",IFERROR(INDEX(Map_Line,MATCH(A822,Map_Code,0)),"UNMAPPED"))</f>
        <v/>
      </c>
      <c r="H822">
        <f>IF(A822="","",IFERROR(INDEX(Map_Stmt,MATCH(A822,Map_Code,0)),"UNMAPPED"))</f>
        <v/>
      </c>
      <c r="I822" s="9">
        <f>IF(A822="",0,IFERROR(F822*INDEX(Map_Sign,MATCH(A822,Map_Code,0)),0))</f>
        <v/>
      </c>
    </row>
    <row r="823">
      <c r="A823" s="4" t="n"/>
      <c r="B823" s="4" t="n"/>
      <c r="C823" s="5" t="n"/>
      <c r="D823" s="18" t="n"/>
      <c r="E823" s="18" t="n"/>
      <c r="F823" s="9">
        <f>D823-E823</f>
        <v/>
      </c>
      <c r="G823">
        <f>IF(A823="","",IFERROR(INDEX(Map_Line,MATCH(A823,Map_Code,0)),"UNMAPPED"))</f>
        <v/>
      </c>
      <c r="H823">
        <f>IF(A823="","",IFERROR(INDEX(Map_Stmt,MATCH(A823,Map_Code,0)),"UNMAPPED"))</f>
        <v/>
      </c>
      <c r="I823" s="9">
        <f>IF(A823="",0,IFERROR(F823*INDEX(Map_Sign,MATCH(A823,Map_Code,0)),0))</f>
        <v/>
      </c>
    </row>
    <row r="824">
      <c r="A824" s="4" t="n"/>
      <c r="B824" s="4" t="n"/>
      <c r="C824" s="5" t="n"/>
      <c r="D824" s="18" t="n"/>
      <c r="E824" s="18" t="n"/>
      <c r="F824" s="9">
        <f>D824-E824</f>
        <v/>
      </c>
      <c r="G824">
        <f>IF(A824="","",IFERROR(INDEX(Map_Line,MATCH(A824,Map_Code,0)),"UNMAPPED"))</f>
        <v/>
      </c>
      <c r="H824">
        <f>IF(A824="","",IFERROR(INDEX(Map_Stmt,MATCH(A824,Map_Code,0)),"UNMAPPED"))</f>
        <v/>
      </c>
      <c r="I824" s="9">
        <f>IF(A824="",0,IFERROR(F824*INDEX(Map_Sign,MATCH(A824,Map_Code,0)),0))</f>
        <v/>
      </c>
    </row>
    <row r="825">
      <c r="A825" s="4" t="n"/>
      <c r="B825" s="4" t="n"/>
      <c r="C825" s="5" t="n"/>
      <c r="D825" s="18" t="n"/>
      <c r="E825" s="18" t="n"/>
      <c r="F825" s="9">
        <f>D825-E825</f>
        <v/>
      </c>
      <c r="G825">
        <f>IF(A825="","",IFERROR(INDEX(Map_Line,MATCH(A825,Map_Code,0)),"UNMAPPED"))</f>
        <v/>
      </c>
      <c r="H825">
        <f>IF(A825="","",IFERROR(INDEX(Map_Stmt,MATCH(A825,Map_Code,0)),"UNMAPPED"))</f>
        <v/>
      </c>
      <c r="I825" s="9">
        <f>IF(A825="",0,IFERROR(F825*INDEX(Map_Sign,MATCH(A825,Map_Code,0)),0))</f>
        <v/>
      </c>
    </row>
    <row r="826">
      <c r="A826" s="4" t="n"/>
      <c r="B826" s="4" t="n"/>
      <c r="C826" s="5" t="n"/>
      <c r="D826" s="18" t="n"/>
      <c r="E826" s="18" t="n"/>
      <c r="F826" s="9">
        <f>D826-E826</f>
        <v/>
      </c>
      <c r="G826">
        <f>IF(A826="","",IFERROR(INDEX(Map_Line,MATCH(A826,Map_Code,0)),"UNMAPPED"))</f>
        <v/>
      </c>
      <c r="H826">
        <f>IF(A826="","",IFERROR(INDEX(Map_Stmt,MATCH(A826,Map_Code,0)),"UNMAPPED"))</f>
        <v/>
      </c>
      <c r="I826" s="9">
        <f>IF(A826="",0,IFERROR(F826*INDEX(Map_Sign,MATCH(A826,Map_Code,0)),0))</f>
        <v/>
      </c>
    </row>
    <row r="827">
      <c r="A827" s="4" t="n"/>
      <c r="B827" s="4" t="n"/>
      <c r="C827" s="5" t="n"/>
      <c r="D827" s="18" t="n"/>
      <c r="E827" s="18" t="n"/>
      <c r="F827" s="9">
        <f>D827-E827</f>
        <v/>
      </c>
      <c r="G827">
        <f>IF(A827="","",IFERROR(INDEX(Map_Line,MATCH(A827,Map_Code,0)),"UNMAPPED"))</f>
        <v/>
      </c>
      <c r="H827">
        <f>IF(A827="","",IFERROR(INDEX(Map_Stmt,MATCH(A827,Map_Code,0)),"UNMAPPED"))</f>
        <v/>
      </c>
      <c r="I827" s="9">
        <f>IF(A827="",0,IFERROR(F827*INDEX(Map_Sign,MATCH(A827,Map_Code,0)),0))</f>
        <v/>
      </c>
    </row>
    <row r="828">
      <c r="A828" s="4" t="n"/>
      <c r="B828" s="4" t="n"/>
      <c r="C828" s="5" t="n"/>
      <c r="D828" s="18" t="n"/>
      <c r="E828" s="18" t="n"/>
      <c r="F828" s="9">
        <f>D828-E828</f>
        <v/>
      </c>
      <c r="G828">
        <f>IF(A828="","",IFERROR(INDEX(Map_Line,MATCH(A828,Map_Code,0)),"UNMAPPED"))</f>
        <v/>
      </c>
      <c r="H828">
        <f>IF(A828="","",IFERROR(INDEX(Map_Stmt,MATCH(A828,Map_Code,0)),"UNMAPPED"))</f>
        <v/>
      </c>
      <c r="I828" s="9">
        <f>IF(A828="",0,IFERROR(F828*INDEX(Map_Sign,MATCH(A828,Map_Code,0)),0))</f>
        <v/>
      </c>
    </row>
    <row r="829">
      <c r="A829" s="4" t="n"/>
      <c r="B829" s="4" t="n"/>
      <c r="C829" s="5" t="n"/>
      <c r="D829" s="18" t="n"/>
      <c r="E829" s="18" t="n"/>
      <c r="F829" s="9">
        <f>D829-E829</f>
        <v/>
      </c>
      <c r="G829">
        <f>IF(A829="","",IFERROR(INDEX(Map_Line,MATCH(A829,Map_Code,0)),"UNMAPPED"))</f>
        <v/>
      </c>
      <c r="H829">
        <f>IF(A829="","",IFERROR(INDEX(Map_Stmt,MATCH(A829,Map_Code,0)),"UNMAPPED"))</f>
        <v/>
      </c>
      <c r="I829" s="9">
        <f>IF(A829="",0,IFERROR(F829*INDEX(Map_Sign,MATCH(A829,Map_Code,0)),0))</f>
        <v/>
      </c>
    </row>
    <row r="830">
      <c r="A830" s="4" t="n"/>
      <c r="B830" s="4" t="n"/>
      <c r="C830" s="5" t="n"/>
      <c r="D830" s="18" t="n"/>
      <c r="E830" s="18" t="n"/>
      <c r="F830" s="9">
        <f>D830-E830</f>
        <v/>
      </c>
      <c r="G830">
        <f>IF(A830="","",IFERROR(INDEX(Map_Line,MATCH(A830,Map_Code,0)),"UNMAPPED"))</f>
        <v/>
      </c>
      <c r="H830">
        <f>IF(A830="","",IFERROR(INDEX(Map_Stmt,MATCH(A830,Map_Code,0)),"UNMAPPED"))</f>
        <v/>
      </c>
      <c r="I830" s="9">
        <f>IF(A830="",0,IFERROR(F830*INDEX(Map_Sign,MATCH(A830,Map_Code,0)),0))</f>
        <v/>
      </c>
    </row>
    <row r="831">
      <c r="A831" s="4" t="n"/>
      <c r="B831" s="4" t="n"/>
      <c r="C831" s="5" t="n"/>
      <c r="D831" s="18" t="n"/>
      <c r="E831" s="18" t="n"/>
      <c r="F831" s="9">
        <f>D831-E831</f>
        <v/>
      </c>
      <c r="G831">
        <f>IF(A831="","",IFERROR(INDEX(Map_Line,MATCH(A831,Map_Code,0)),"UNMAPPED"))</f>
        <v/>
      </c>
      <c r="H831">
        <f>IF(A831="","",IFERROR(INDEX(Map_Stmt,MATCH(A831,Map_Code,0)),"UNMAPPED"))</f>
        <v/>
      </c>
      <c r="I831" s="9">
        <f>IF(A831="",0,IFERROR(F831*INDEX(Map_Sign,MATCH(A831,Map_Code,0)),0))</f>
        <v/>
      </c>
    </row>
    <row r="832">
      <c r="A832" s="4" t="n"/>
      <c r="B832" s="4" t="n"/>
      <c r="C832" s="5" t="n"/>
      <c r="D832" s="18" t="n"/>
      <c r="E832" s="18" t="n"/>
      <c r="F832" s="9">
        <f>D832-E832</f>
        <v/>
      </c>
      <c r="G832">
        <f>IF(A832="","",IFERROR(INDEX(Map_Line,MATCH(A832,Map_Code,0)),"UNMAPPED"))</f>
        <v/>
      </c>
      <c r="H832">
        <f>IF(A832="","",IFERROR(INDEX(Map_Stmt,MATCH(A832,Map_Code,0)),"UNMAPPED"))</f>
        <v/>
      </c>
      <c r="I832" s="9">
        <f>IF(A832="",0,IFERROR(F832*INDEX(Map_Sign,MATCH(A832,Map_Code,0)),0))</f>
        <v/>
      </c>
    </row>
    <row r="833">
      <c r="A833" s="4" t="n"/>
      <c r="B833" s="4" t="n"/>
      <c r="C833" s="5" t="n"/>
      <c r="D833" s="18" t="n"/>
      <c r="E833" s="18" t="n"/>
      <c r="F833" s="9">
        <f>D833-E833</f>
        <v/>
      </c>
      <c r="G833">
        <f>IF(A833="","",IFERROR(INDEX(Map_Line,MATCH(A833,Map_Code,0)),"UNMAPPED"))</f>
        <v/>
      </c>
      <c r="H833">
        <f>IF(A833="","",IFERROR(INDEX(Map_Stmt,MATCH(A833,Map_Code,0)),"UNMAPPED"))</f>
        <v/>
      </c>
      <c r="I833" s="9">
        <f>IF(A833="",0,IFERROR(F833*INDEX(Map_Sign,MATCH(A833,Map_Code,0)),0))</f>
        <v/>
      </c>
    </row>
    <row r="834">
      <c r="A834" s="4" t="n"/>
      <c r="B834" s="4" t="n"/>
      <c r="C834" s="5" t="n"/>
      <c r="D834" s="18" t="n"/>
      <c r="E834" s="18" t="n"/>
      <c r="F834" s="9">
        <f>D834-E834</f>
        <v/>
      </c>
      <c r="G834">
        <f>IF(A834="","",IFERROR(INDEX(Map_Line,MATCH(A834,Map_Code,0)),"UNMAPPED"))</f>
        <v/>
      </c>
      <c r="H834">
        <f>IF(A834="","",IFERROR(INDEX(Map_Stmt,MATCH(A834,Map_Code,0)),"UNMAPPED"))</f>
        <v/>
      </c>
      <c r="I834" s="9">
        <f>IF(A834="",0,IFERROR(F834*INDEX(Map_Sign,MATCH(A834,Map_Code,0)),0))</f>
        <v/>
      </c>
    </row>
    <row r="835">
      <c r="A835" s="4" t="n"/>
      <c r="B835" s="4" t="n"/>
      <c r="C835" s="5" t="n"/>
      <c r="D835" s="18" t="n"/>
      <c r="E835" s="18" t="n"/>
      <c r="F835" s="9">
        <f>D835-E835</f>
        <v/>
      </c>
      <c r="G835">
        <f>IF(A835="","",IFERROR(INDEX(Map_Line,MATCH(A835,Map_Code,0)),"UNMAPPED"))</f>
        <v/>
      </c>
      <c r="H835">
        <f>IF(A835="","",IFERROR(INDEX(Map_Stmt,MATCH(A835,Map_Code,0)),"UNMAPPED"))</f>
        <v/>
      </c>
      <c r="I835" s="9">
        <f>IF(A835="",0,IFERROR(F835*INDEX(Map_Sign,MATCH(A835,Map_Code,0)),0))</f>
        <v/>
      </c>
    </row>
    <row r="836">
      <c r="A836" s="4" t="n"/>
      <c r="B836" s="4" t="n"/>
      <c r="C836" s="5" t="n"/>
      <c r="D836" s="18" t="n"/>
      <c r="E836" s="18" t="n"/>
      <c r="F836" s="9">
        <f>D836-E836</f>
        <v/>
      </c>
      <c r="G836">
        <f>IF(A836="","",IFERROR(INDEX(Map_Line,MATCH(A836,Map_Code,0)),"UNMAPPED"))</f>
        <v/>
      </c>
      <c r="H836">
        <f>IF(A836="","",IFERROR(INDEX(Map_Stmt,MATCH(A836,Map_Code,0)),"UNMAPPED"))</f>
        <v/>
      </c>
      <c r="I836" s="9">
        <f>IF(A836="",0,IFERROR(F836*INDEX(Map_Sign,MATCH(A836,Map_Code,0)),0))</f>
        <v/>
      </c>
    </row>
    <row r="837">
      <c r="A837" s="4" t="n"/>
      <c r="B837" s="4" t="n"/>
      <c r="C837" s="5" t="n"/>
      <c r="D837" s="18" t="n"/>
      <c r="E837" s="18" t="n"/>
      <c r="F837" s="9">
        <f>D837-E837</f>
        <v/>
      </c>
      <c r="G837">
        <f>IF(A837="","",IFERROR(INDEX(Map_Line,MATCH(A837,Map_Code,0)),"UNMAPPED"))</f>
        <v/>
      </c>
      <c r="H837">
        <f>IF(A837="","",IFERROR(INDEX(Map_Stmt,MATCH(A837,Map_Code,0)),"UNMAPPED"))</f>
        <v/>
      </c>
      <c r="I837" s="9">
        <f>IF(A837="",0,IFERROR(F837*INDEX(Map_Sign,MATCH(A837,Map_Code,0)),0))</f>
        <v/>
      </c>
    </row>
    <row r="838">
      <c r="A838" s="4" t="n"/>
      <c r="B838" s="4" t="n"/>
      <c r="C838" s="5" t="n"/>
      <c r="D838" s="18" t="n"/>
      <c r="E838" s="18" t="n"/>
      <c r="F838" s="9">
        <f>D838-E838</f>
        <v/>
      </c>
      <c r="G838">
        <f>IF(A838="","",IFERROR(INDEX(Map_Line,MATCH(A838,Map_Code,0)),"UNMAPPED"))</f>
        <v/>
      </c>
      <c r="H838">
        <f>IF(A838="","",IFERROR(INDEX(Map_Stmt,MATCH(A838,Map_Code,0)),"UNMAPPED"))</f>
        <v/>
      </c>
      <c r="I838" s="9">
        <f>IF(A838="",0,IFERROR(F838*INDEX(Map_Sign,MATCH(A838,Map_Code,0)),0))</f>
        <v/>
      </c>
    </row>
    <row r="839">
      <c r="A839" s="4" t="n"/>
      <c r="B839" s="4" t="n"/>
      <c r="C839" s="5" t="n"/>
      <c r="D839" s="18" t="n"/>
      <c r="E839" s="18" t="n"/>
      <c r="F839" s="9">
        <f>D839-E839</f>
        <v/>
      </c>
      <c r="G839">
        <f>IF(A839="","",IFERROR(INDEX(Map_Line,MATCH(A839,Map_Code,0)),"UNMAPPED"))</f>
        <v/>
      </c>
      <c r="H839">
        <f>IF(A839="","",IFERROR(INDEX(Map_Stmt,MATCH(A839,Map_Code,0)),"UNMAPPED"))</f>
        <v/>
      </c>
      <c r="I839" s="9">
        <f>IF(A839="",0,IFERROR(F839*INDEX(Map_Sign,MATCH(A839,Map_Code,0)),0))</f>
        <v/>
      </c>
    </row>
    <row r="840">
      <c r="A840" s="4" t="n"/>
      <c r="B840" s="4" t="n"/>
      <c r="C840" s="5" t="n"/>
      <c r="D840" s="18" t="n"/>
      <c r="E840" s="18" t="n"/>
      <c r="F840" s="9">
        <f>D840-E840</f>
        <v/>
      </c>
      <c r="G840">
        <f>IF(A840="","",IFERROR(INDEX(Map_Line,MATCH(A840,Map_Code,0)),"UNMAPPED"))</f>
        <v/>
      </c>
      <c r="H840">
        <f>IF(A840="","",IFERROR(INDEX(Map_Stmt,MATCH(A840,Map_Code,0)),"UNMAPPED"))</f>
        <v/>
      </c>
      <c r="I840" s="9">
        <f>IF(A840="",0,IFERROR(F840*INDEX(Map_Sign,MATCH(A840,Map_Code,0)),0))</f>
        <v/>
      </c>
    </row>
    <row r="841">
      <c r="A841" s="4" t="n"/>
      <c r="B841" s="4" t="n"/>
      <c r="C841" s="5" t="n"/>
      <c r="D841" s="18" t="n"/>
      <c r="E841" s="18" t="n"/>
      <c r="F841" s="9">
        <f>D841-E841</f>
        <v/>
      </c>
      <c r="G841">
        <f>IF(A841="","",IFERROR(INDEX(Map_Line,MATCH(A841,Map_Code,0)),"UNMAPPED"))</f>
        <v/>
      </c>
      <c r="H841">
        <f>IF(A841="","",IFERROR(INDEX(Map_Stmt,MATCH(A841,Map_Code,0)),"UNMAPPED"))</f>
        <v/>
      </c>
      <c r="I841" s="9">
        <f>IF(A841="",0,IFERROR(F841*INDEX(Map_Sign,MATCH(A841,Map_Code,0)),0))</f>
        <v/>
      </c>
    </row>
    <row r="842">
      <c r="A842" s="4" t="n"/>
      <c r="B842" s="4" t="n"/>
      <c r="C842" s="5" t="n"/>
      <c r="D842" s="18" t="n"/>
      <c r="E842" s="18" t="n"/>
      <c r="F842" s="9">
        <f>D842-E842</f>
        <v/>
      </c>
      <c r="G842">
        <f>IF(A842="","",IFERROR(INDEX(Map_Line,MATCH(A842,Map_Code,0)),"UNMAPPED"))</f>
        <v/>
      </c>
      <c r="H842">
        <f>IF(A842="","",IFERROR(INDEX(Map_Stmt,MATCH(A842,Map_Code,0)),"UNMAPPED"))</f>
        <v/>
      </c>
      <c r="I842" s="9">
        <f>IF(A842="",0,IFERROR(F842*INDEX(Map_Sign,MATCH(A842,Map_Code,0)),0))</f>
        <v/>
      </c>
    </row>
    <row r="843">
      <c r="A843" s="4" t="n"/>
      <c r="B843" s="4" t="n"/>
      <c r="C843" s="5" t="n"/>
      <c r="D843" s="18" t="n"/>
      <c r="E843" s="18" t="n"/>
      <c r="F843" s="9">
        <f>D843-E843</f>
        <v/>
      </c>
      <c r="G843">
        <f>IF(A843="","",IFERROR(INDEX(Map_Line,MATCH(A843,Map_Code,0)),"UNMAPPED"))</f>
        <v/>
      </c>
      <c r="H843">
        <f>IF(A843="","",IFERROR(INDEX(Map_Stmt,MATCH(A843,Map_Code,0)),"UNMAPPED"))</f>
        <v/>
      </c>
      <c r="I843" s="9">
        <f>IF(A843="",0,IFERROR(F843*INDEX(Map_Sign,MATCH(A843,Map_Code,0)),0))</f>
        <v/>
      </c>
    </row>
    <row r="844">
      <c r="A844" s="4" t="n"/>
      <c r="B844" s="4" t="n"/>
      <c r="C844" s="5" t="n"/>
      <c r="D844" s="18" t="n"/>
      <c r="E844" s="18" t="n"/>
      <c r="F844" s="9">
        <f>D844-E844</f>
        <v/>
      </c>
      <c r="G844">
        <f>IF(A844="","",IFERROR(INDEX(Map_Line,MATCH(A844,Map_Code,0)),"UNMAPPED"))</f>
        <v/>
      </c>
      <c r="H844">
        <f>IF(A844="","",IFERROR(INDEX(Map_Stmt,MATCH(A844,Map_Code,0)),"UNMAPPED"))</f>
        <v/>
      </c>
      <c r="I844" s="9">
        <f>IF(A844="",0,IFERROR(F844*INDEX(Map_Sign,MATCH(A844,Map_Code,0)),0))</f>
        <v/>
      </c>
    </row>
    <row r="845">
      <c r="A845" s="4" t="n"/>
      <c r="B845" s="4" t="n"/>
      <c r="C845" s="5" t="n"/>
      <c r="D845" s="18" t="n"/>
      <c r="E845" s="18" t="n"/>
      <c r="F845" s="9">
        <f>D845-E845</f>
        <v/>
      </c>
      <c r="G845">
        <f>IF(A845="","",IFERROR(INDEX(Map_Line,MATCH(A845,Map_Code,0)),"UNMAPPED"))</f>
        <v/>
      </c>
      <c r="H845">
        <f>IF(A845="","",IFERROR(INDEX(Map_Stmt,MATCH(A845,Map_Code,0)),"UNMAPPED"))</f>
        <v/>
      </c>
      <c r="I845" s="9">
        <f>IF(A845="",0,IFERROR(F845*INDEX(Map_Sign,MATCH(A845,Map_Code,0)),0))</f>
        <v/>
      </c>
    </row>
    <row r="846">
      <c r="A846" s="4" t="n"/>
      <c r="B846" s="4" t="n"/>
      <c r="C846" s="5" t="n"/>
      <c r="D846" s="18" t="n"/>
      <c r="E846" s="18" t="n"/>
      <c r="F846" s="9">
        <f>D846-E846</f>
        <v/>
      </c>
      <c r="G846">
        <f>IF(A846="","",IFERROR(INDEX(Map_Line,MATCH(A846,Map_Code,0)),"UNMAPPED"))</f>
        <v/>
      </c>
      <c r="H846">
        <f>IF(A846="","",IFERROR(INDEX(Map_Stmt,MATCH(A846,Map_Code,0)),"UNMAPPED"))</f>
        <v/>
      </c>
      <c r="I846" s="9">
        <f>IF(A846="",0,IFERROR(F846*INDEX(Map_Sign,MATCH(A846,Map_Code,0)),0))</f>
        <v/>
      </c>
    </row>
    <row r="847">
      <c r="A847" s="4" t="n"/>
      <c r="B847" s="4" t="n"/>
      <c r="C847" s="5" t="n"/>
      <c r="D847" s="18" t="n"/>
      <c r="E847" s="18" t="n"/>
      <c r="F847" s="9">
        <f>D847-E847</f>
        <v/>
      </c>
      <c r="G847">
        <f>IF(A847="","",IFERROR(INDEX(Map_Line,MATCH(A847,Map_Code,0)),"UNMAPPED"))</f>
        <v/>
      </c>
      <c r="H847">
        <f>IF(A847="","",IFERROR(INDEX(Map_Stmt,MATCH(A847,Map_Code,0)),"UNMAPPED"))</f>
        <v/>
      </c>
      <c r="I847" s="9">
        <f>IF(A847="",0,IFERROR(F847*INDEX(Map_Sign,MATCH(A847,Map_Code,0)),0))</f>
        <v/>
      </c>
    </row>
    <row r="848">
      <c r="A848" s="4" t="n"/>
      <c r="B848" s="4" t="n"/>
      <c r="C848" s="5" t="n"/>
      <c r="D848" s="18" t="n"/>
      <c r="E848" s="18" t="n"/>
      <c r="F848" s="9">
        <f>D848-E848</f>
        <v/>
      </c>
      <c r="G848">
        <f>IF(A848="","",IFERROR(INDEX(Map_Line,MATCH(A848,Map_Code,0)),"UNMAPPED"))</f>
        <v/>
      </c>
      <c r="H848">
        <f>IF(A848="","",IFERROR(INDEX(Map_Stmt,MATCH(A848,Map_Code,0)),"UNMAPPED"))</f>
        <v/>
      </c>
      <c r="I848" s="9">
        <f>IF(A848="",0,IFERROR(F848*INDEX(Map_Sign,MATCH(A848,Map_Code,0)),0))</f>
        <v/>
      </c>
    </row>
    <row r="849">
      <c r="A849" s="4" t="n"/>
      <c r="B849" s="4" t="n"/>
      <c r="C849" s="5" t="n"/>
      <c r="D849" s="18" t="n"/>
      <c r="E849" s="18" t="n"/>
      <c r="F849" s="9">
        <f>D849-E849</f>
        <v/>
      </c>
      <c r="G849">
        <f>IF(A849="","",IFERROR(INDEX(Map_Line,MATCH(A849,Map_Code,0)),"UNMAPPED"))</f>
        <v/>
      </c>
      <c r="H849">
        <f>IF(A849="","",IFERROR(INDEX(Map_Stmt,MATCH(A849,Map_Code,0)),"UNMAPPED"))</f>
        <v/>
      </c>
      <c r="I849" s="9">
        <f>IF(A849="",0,IFERROR(F849*INDEX(Map_Sign,MATCH(A849,Map_Code,0)),0))</f>
        <v/>
      </c>
    </row>
    <row r="850">
      <c r="A850" s="4" t="n"/>
      <c r="B850" s="4" t="n"/>
      <c r="C850" s="5" t="n"/>
      <c r="D850" s="18" t="n"/>
      <c r="E850" s="18" t="n"/>
      <c r="F850" s="9">
        <f>D850-E850</f>
        <v/>
      </c>
      <c r="G850">
        <f>IF(A850="","",IFERROR(INDEX(Map_Line,MATCH(A850,Map_Code,0)),"UNMAPPED"))</f>
        <v/>
      </c>
      <c r="H850">
        <f>IF(A850="","",IFERROR(INDEX(Map_Stmt,MATCH(A850,Map_Code,0)),"UNMAPPED"))</f>
        <v/>
      </c>
      <c r="I850" s="9">
        <f>IF(A850="",0,IFERROR(F850*INDEX(Map_Sign,MATCH(A850,Map_Code,0)),0))</f>
        <v/>
      </c>
    </row>
    <row r="851">
      <c r="A851" s="4" t="n"/>
      <c r="B851" s="4" t="n"/>
      <c r="C851" s="5" t="n"/>
      <c r="D851" s="18" t="n"/>
      <c r="E851" s="18" t="n"/>
      <c r="F851" s="9">
        <f>D851-E851</f>
        <v/>
      </c>
      <c r="G851">
        <f>IF(A851="","",IFERROR(INDEX(Map_Line,MATCH(A851,Map_Code,0)),"UNMAPPED"))</f>
        <v/>
      </c>
      <c r="H851">
        <f>IF(A851="","",IFERROR(INDEX(Map_Stmt,MATCH(A851,Map_Code,0)),"UNMAPPED"))</f>
        <v/>
      </c>
      <c r="I851" s="9">
        <f>IF(A851="",0,IFERROR(F851*INDEX(Map_Sign,MATCH(A851,Map_Code,0)),0))</f>
        <v/>
      </c>
    </row>
    <row r="852">
      <c r="A852" s="4" t="n"/>
      <c r="B852" s="4" t="n"/>
      <c r="C852" s="5" t="n"/>
      <c r="D852" s="18" t="n"/>
      <c r="E852" s="18" t="n"/>
      <c r="F852" s="9">
        <f>D852-E852</f>
        <v/>
      </c>
      <c r="G852">
        <f>IF(A852="","",IFERROR(INDEX(Map_Line,MATCH(A852,Map_Code,0)),"UNMAPPED"))</f>
        <v/>
      </c>
      <c r="H852">
        <f>IF(A852="","",IFERROR(INDEX(Map_Stmt,MATCH(A852,Map_Code,0)),"UNMAPPED"))</f>
        <v/>
      </c>
      <c r="I852" s="9">
        <f>IF(A852="",0,IFERROR(F852*INDEX(Map_Sign,MATCH(A852,Map_Code,0)),0))</f>
        <v/>
      </c>
    </row>
    <row r="853">
      <c r="A853" s="4" t="n"/>
      <c r="B853" s="4" t="n"/>
      <c r="C853" s="5" t="n"/>
      <c r="D853" s="18" t="n"/>
      <c r="E853" s="18" t="n"/>
      <c r="F853" s="9">
        <f>D853-E853</f>
        <v/>
      </c>
      <c r="G853">
        <f>IF(A853="","",IFERROR(INDEX(Map_Line,MATCH(A853,Map_Code,0)),"UNMAPPED"))</f>
        <v/>
      </c>
      <c r="H853">
        <f>IF(A853="","",IFERROR(INDEX(Map_Stmt,MATCH(A853,Map_Code,0)),"UNMAPPED"))</f>
        <v/>
      </c>
      <c r="I853" s="9">
        <f>IF(A853="",0,IFERROR(F853*INDEX(Map_Sign,MATCH(A853,Map_Code,0)),0))</f>
        <v/>
      </c>
    </row>
    <row r="854">
      <c r="A854" s="4" t="n"/>
      <c r="B854" s="4" t="n"/>
      <c r="C854" s="5" t="n"/>
      <c r="D854" s="18" t="n"/>
      <c r="E854" s="18" t="n"/>
      <c r="F854" s="9">
        <f>D854-E854</f>
        <v/>
      </c>
      <c r="G854">
        <f>IF(A854="","",IFERROR(INDEX(Map_Line,MATCH(A854,Map_Code,0)),"UNMAPPED"))</f>
        <v/>
      </c>
      <c r="H854">
        <f>IF(A854="","",IFERROR(INDEX(Map_Stmt,MATCH(A854,Map_Code,0)),"UNMAPPED"))</f>
        <v/>
      </c>
      <c r="I854" s="9">
        <f>IF(A854="",0,IFERROR(F854*INDEX(Map_Sign,MATCH(A854,Map_Code,0)),0))</f>
        <v/>
      </c>
    </row>
    <row r="855">
      <c r="A855" s="4" t="n"/>
      <c r="B855" s="4" t="n"/>
      <c r="C855" s="5" t="n"/>
      <c r="D855" s="18" t="n"/>
      <c r="E855" s="18" t="n"/>
      <c r="F855" s="9">
        <f>D855-E855</f>
        <v/>
      </c>
      <c r="G855">
        <f>IF(A855="","",IFERROR(INDEX(Map_Line,MATCH(A855,Map_Code,0)),"UNMAPPED"))</f>
        <v/>
      </c>
      <c r="H855">
        <f>IF(A855="","",IFERROR(INDEX(Map_Stmt,MATCH(A855,Map_Code,0)),"UNMAPPED"))</f>
        <v/>
      </c>
      <c r="I855" s="9">
        <f>IF(A855="",0,IFERROR(F855*INDEX(Map_Sign,MATCH(A855,Map_Code,0)),0))</f>
        <v/>
      </c>
    </row>
    <row r="856">
      <c r="A856" s="4" t="n"/>
      <c r="B856" s="4" t="n"/>
      <c r="C856" s="5" t="n"/>
      <c r="D856" s="18" t="n"/>
      <c r="E856" s="18" t="n"/>
      <c r="F856" s="9">
        <f>D856-E856</f>
        <v/>
      </c>
      <c r="G856">
        <f>IF(A856="","",IFERROR(INDEX(Map_Line,MATCH(A856,Map_Code,0)),"UNMAPPED"))</f>
        <v/>
      </c>
      <c r="H856">
        <f>IF(A856="","",IFERROR(INDEX(Map_Stmt,MATCH(A856,Map_Code,0)),"UNMAPPED"))</f>
        <v/>
      </c>
      <c r="I856" s="9">
        <f>IF(A856="",0,IFERROR(F856*INDEX(Map_Sign,MATCH(A856,Map_Code,0)),0))</f>
        <v/>
      </c>
    </row>
    <row r="857">
      <c r="A857" s="4" t="n"/>
      <c r="B857" s="4" t="n"/>
      <c r="C857" s="5" t="n"/>
      <c r="D857" s="18" t="n"/>
      <c r="E857" s="18" t="n"/>
      <c r="F857" s="9">
        <f>D857-E857</f>
        <v/>
      </c>
      <c r="G857">
        <f>IF(A857="","",IFERROR(INDEX(Map_Line,MATCH(A857,Map_Code,0)),"UNMAPPED"))</f>
        <v/>
      </c>
      <c r="H857">
        <f>IF(A857="","",IFERROR(INDEX(Map_Stmt,MATCH(A857,Map_Code,0)),"UNMAPPED"))</f>
        <v/>
      </c>
      <c r="I857" s="9">
        <f>IF(A857="",0,IFERROR(F857*INDEX(Map_Sign,MATCH(A857,Map_Code,0)),0))</f>
        <v/>
      </c>
    </row>
    <row r="858">
      <c r="A858" s="4" t="n"/>
      <c r="B858" s="4" t="n"/>
      <c r="C858" s="5" t="n"/>
      <c r="D858" s="18" t="n"/>
      <c r="E858" s="18" t="n"/>
      <c r="F858" s="9">
        <f>D858-E858</f>
        <v/>
      </c>
      <c r="G858">
        <f>IF(A858="","",IFERROR(INDEX(Map_Line,MATCH(A858,Map_Code,0)),"UNMAPPED"))</f>
        <v/>
      </c>
      <c r="H858">
        <f>IF(A858="","",IFERROR(INDEX(Map_Stmt,MATCH(A858,Map_Code,0)),"UNMAPPED"))</f>
        <v/>
      </c>
      <c r="I858" s="9">
        <f>IF(A858="",0,IFERROR(F858*INDEX(Map_Sign,MATCH(A858,Map_Code,0)),0))</f>
        <v/>
      </c>
    </row>
    <row r="859">
      <c r="A859" s="4" t="n"/>
      <c r="B859" s="4" t="n"/>
      <c r="C859" s="5" t="n"/>
      <c r="D859" s="18" t="n"/>
      <c r="E859" s="18" t="n"/>
      <c r="F859" s="9">
        <f>D859-E859</f>
        <v/>
      </c>
      <c r="G859">
        <f>IF(A859="","",IFERROR(INDEX(Map_Line,MATCH(A859,Map_Code,0)),"UNMAPPED"))</f>
        <v/>
      </c>
      <c r="H859">
        <f>IF(A859="","",IFERROR(INDEX(Map_Stmt,MATCH(A859,Map_Code,0)),"UNMAPPED"))</f>
        <v/>
      </c>
      <c r="I859" s="9">
        <f>IF(A859="",0,IFERROR(F859*INDEX(Map_Sign,MATCH(A859,Map_Code,0)),0))</f>
        <v/>
      </c>
    </row>
    <row r="860">
      <c r="A860" s="4" t="n"/>
      <c r="B860" s="4" t="n"/>
      <c r="C860" s="5" t="n"/>
      <c r="D860" s="18" t="n"/>
      <c r="E860" s="18" t="n"/>
      <c r="F860" s="9">
        <f>D860-E860</f>
        <v/>
      </c>
      <c r="G860">
        <f>IF(A860="","",IFERROR(INDEX(Map_Line,MATCH(A860,Map_Code,0)),"UNMAPPED"))</f>
        <v/>
      </c>
      <c r="H860">
        <f>IF(A860="","",IFERROR(INDEX(Map_Stmt,MATCH(A860,Map_Code,0)),"UNMAPPED"))</f>
        <v/>
      </c>
      <c r="I860" s="9">
        <f>IF(A860="",0,IFERROR(F860*INDEX(Map_Sign,MATCH(A860,Map_Code,0)),0))</f>
        <v/>
      </c>
    </row>
    <row r="861">
      <c r="A861" s="4" t="n"/>
      <c r="B861" s="4" t="n"/>
      <c r="C861" s="5" t="n"/>
      <c r="D861" s="18" t="n"/>
      <c r="E861" s="18" t="n"/>
      <c r="F861" s="9">
        <f>D861-E861</f>
        <v/>
      </c>
      <c r="G861">
        <f>IF(A861="","",IFERROR(INDEX(Map_Line,MATCH(A861,Map_Code,0)),"UNMAPPED"))</f>
        <v/>
      </c>
      <c r="H861">
        <f>IF(A861="","",IFERROR(INDEX(Map_Stmt,MATCH(A861,Map_Code,0)),"UNMAPPED"))</f>
        <v/>
      </c>
      <c r="I861" s="9">
        <f>IF(A861="",0,IFERROR(F861*INDEX(Map_Sign,MATCH(A861,Map_Code,0)),0))</f>
        <v/>
      </c>
    </row>
    <row r="862">
      <c r="A862" s="4" t="n"/>
      <c r="B862" s="4" t="n"/>
      <c r="C862" s="5" t="n"/>
      <c r="D862" s="18" t="n"/>
      <c r="E862" s="18" t="n"/>
      <c r="F862" s="9">
        <f>D862-E862</f>
        <v/>
      </c>
      <c r="G862">
        <f>IF(A862="","",IFERROR(INDEX(Map_Line,MATCH(A862,Map_Code,0)),"UNMAPPED"))</f>
        <v/>
      </c>
      <c r="H862">
        <f>IF(A862="","",IFERROR(INDEX(Map_Stmt,MATCH(A862,Map_Code,0)),"UNMAPPED"))</f>
        <v/>
      </c>
      <c r="I862" s="9">
        <f>IF(A862="",0,IFERROR(F862*INDEX(Map_Sign,MATCH(A862,Map_Code,0)),0))</f>
        <v/>
      </c>
    </row>
    <row r="863">
      <c r="A863" s="4" t="n"/>
      <c r="B863" s="4" t="n"/>
      <c r="C863" s="5" t="n"/>
      <c r="D863" s="18" t="n"/>
      <c r="E863" s="18" t="n"/>
      <c r="F863" s="9">
        <f>D863-E863</f>
        <v/>
      </c>
      <c r="G863">
        <f>IF(A863="","",IFERROR(INDEX(Map_Line,MATCH(A863,Map_Code,0)),"UNMAPPED"))</f>
        <v/>
      </c>
      <c r="H863">
        <f>IF(A863="","",IFERROR(INDEX(Map_Stmt,MATCH(A863,Map_Code,0)),"UNMAPPED"))</f>
        <v/>
      </c>
      <c r="I863" s="9">
        <f>IF(A863="",0,IFERROR(F863*INDEX(Map_Sign,MATCH(A863,Map_Code,0)),0))</f>
        <v/>
      </c>
    </row>
    <row r="864">
      <c r="A864" s="4" t="n"/>
      <c r="B864" s="4" t="n"/>
      <c r="C864" s="5" t="n"/>
      <c r="D864" s="18" t="n"/>
      <c r="E864" s="18" t="n"/>
      <c r="F864" s="9">
        <f>D864-E864</f>
        <v/>
      </c>
      <c r="G864">
        <f>IF(A864="","",IFERROR(INDEX(Map_Line,MATCH(A864,Map_Code,0)),"UNMAPPED"))</f>
        <v/>
      </c>
      <c r="H864">
        <f>IF(A864="","",IFERROR(INDEX(Map_Stmt,MATCH(A864,Map_Code,0)),"UNMAPPED"))</f>
        <v/>
      </c>
      <c r="I864" s="9">
        <f>IF(A864="",0,IFERROR(F864*INDEX(Map_Sign,MATCH(A864,Map_Code,0)),0))</f>
        <v/>
      </c>
    </row>
    <row r="865">
      <c r="A865" s="4" t="n"/>
      <c r="B865" s="4" t="n"/>
      <c r="C865" s="5" t="n"/>
      <c r="D865" s="18" t="n"/>
      <c r="E865" s="18" t="n"/>
      <c r="F865" s="9">
        <f>D865-E865</f>
        <v/>
      </c>
      <c r="G865">
        <f>IF(A865="","",IFERROR(INDEX(Map_Line,MATCH(A865,Map_Code,0)),"UNMAPPED"))</f>
        <v/>
      </c>
      <c r="H865">
        <f>IF(A865="","",IFERROR(INDEX(Map_Stmt,MATCH(A865,Map_Code,0)),"UNMAPPED"))</f>
        <v/>
      </c>
      <c r="I865" s="9">
        <f>IF(A865="",0,IFERROR(F865*INDEX(Map_Sign,MATCH(A865,Map_Code,0)),0))</f>
        <v/>
      </c>
    </row>
    <row r="866">
      <c r="A866" s="4" t="n"/>
      <c r="B866" s="4" t="n"/>
      <c r="C866" s="5" t="n"/>
      <c r="D866" s="18" t="n"/>
      <c r="E866" s="18" t="n"/>
      <c r="F866" s="9">
        <f>D866-E866</f>
        <v/>
      </c>
      <c r="G866">
        <f>IF(A866="","",IFERROR(INDEX(Map_Line,MATCH(A866,Map_Code,0)),"UNMAPPED"))</f>
        <v/>
      </c>
      <c r="H866">
        <f>IF(A866="","",IFERROR(INDEX(Map_Stmt,MATCH(A866,Map_Code,0)),"UNMAPPED"))</f>
        <v/>
      </c>
      <c r="I866" s="9">
        <f>IF(A866="",0,IFERROR(F866*INDEX(Map_Sign,MATCH(A866,Map_Code,0)),0))</f>
        <v/>
      </c>
    </row>
    <row r="867">
      <c r="A867" s="4" t="n"/>
      <c r="B867" s="4" t="n"/>
      <c r="C867" s="5" t="n"/>
      <c r="D867" s="18" t="n"/>
      <c r="E867" s="18" t="n"/>
      <c r="F867" s="9">
        <f>D867-E867</f>
        <v/>
      </c>
      <c r="G867">
        <f>IF(A867="","",IFERROR(INDEX(Map_Line,MATCH(A867,Map_Code,0)),"UNMAPPED"))</f>
        <v/>
      </c>
      <c r="H867">
        <f>IF(A867="","",IFERROR(INDEX(Map_Stmt,MATCH(A867,Map_Code,0)),"UNMAPPED"))</f>
        <v/>
      </c>
      <c r="I867" s="9">
        <f>IF(A867="",0,IFERROR(F867*INDEX(Map_Sign,MATCH(A867,Map_Code,0)),0))</f>
        <v/>
      </c>
    </row>
    <row r="868">
      <c r="A868" s="4" t="n"/>
      <c r="B868" s="4" t="n"/>
      <c r="C868" s="5" t="n"/>
      <c r="D868" s="18" t="n"/>
      <c r="E868" s="18" t="n"/>
      <c r="F868" s="9">
        <f>D868-E868</f>
        <v/>
      </c>
      <c r="G868">
        <f>IF(A868="","",IFERROR(INDEX(Map_Line,MATCH(A868,Map_Code,0)),"UNMAPPED"))</f>
        <v/>
      </c>
      <c r="H868">
        <f>IF(A868="","",IFERROR(INDEX(Map_Stmt,MATCH(A868,Map_Code,0)),"UNMAPPED"))</f>
        <v/>
      </c>
      <c r="I868" s="9">
        <f>IF(A868="",0,IFERROR(F868*INDEX(Map_Sign,MATCH(A868,Map_Code,0)),0))</f>
        <v/>
      </c>
    </row>
    <row r="869">
      <c r="A869" s="4" t="n"/>
      <c r="B869" s="4" t="n"/>
      <c r="C869" s="5" t="n"/>
      <c r="D869" s="18" t="n"/>
      <c r="E869" s="18" t="n"/>
      <c r="F869" s="9">
        <f>D869-E869</f>
        <v/>
      </c>
      <c r="G869">
        <f>IF(A869="","",IFERROR(INDEX(Map_Line,MATCH(A869,Map_Code,0)),"UNMAPPED"))</f>
        <v/>
      </c>
      <c r="H869">
        <f>IF(A869="","",IFERROR(INDEX(Map_Stmt,MATCH(A869,Map_Code,0)),"UNMAPPED"))</f>
        <v/>
      </c>
      <c r="I869" s="9">
        <f>IF(A869="",0,IFERROR(F869*INDEX(Map_Sign,MATCH(A869,Map_Code,0)),0))</f>
        <v/>
      </c>
    </row>
    <row r="870">
      <c r="A870" s="4" t="n"/>
      <c r="B870" s="4" t="n"/>
      <c r="C870" s="5" t="n"/>
      <c r="D870" s="18" t="n"/>
      <c r="E870" s="18" t="n"/>
      <c r="F870" s="9">
        <f>D870-E870</f>
        <v/>
      </c>
      <c r="G870">
        <f>IF(A870="","",IFERROR(INDEX(Map_Line,MATCH(A870,Map_Code,0)),"UNMAPPED"))</f>
        <v/>
      </c>
      <c r="H870">
        <f>IF(A870="","",IFERROR(INDEX(Map_Stmt,MATCH(A870,Map_Code,0)),"UNMAPPED"))</f>
        <v/>
      </c>
      <c r="I870" s="9">
        <f>IF(A870="",0,IFERROR(F870*INDEX(Map_Sign,MATCH(A870,Map_Code,0)),0))</f>
        <v/>
      </c>
    </row>
    <row r="871">
      <c r="A871" s="4" t="n"/>
      <c r="B871" s="4" t="n"/>
      <c r="C871" s="5" t="n"/>
      <c r="D871" s="18" t="n"/>
      <c r="E871" s="18" t="n"/>
      <c r="F871" s="9">
        <f>D871-E871</f>
        <v/>
      </c>
      <c r="G871">
        <f>IF(A871="","",IFERROR(INDEX(Map_Line,MATCH(A871,Map_Code,0)),"UNMAPPED"))</f>
        <v/>
      </c>
      <c r="H871">
        <f>IF(A871="","",IFERROR(INDEX(Map_Stmt,MATCH(A871,Map_Code,0)),"UNMAPPED"))</f>
        <v/>
      </c>
      <c r="I871" s="9">
        <f>IF(A871="",0,IFERROR(F871*INDEX(Map_Sign,MATCH(A871,Map_Code,0)),0))</f>
        <v/>
      </c>
    </row>
    <row r="872">
      <c r="A872" s="4" t="n"/>
      <c r="B872" s="4" t="n"/>
      <c r="C872" s="5" t="n"/>
      <c r="D872" s="18" t="n"/>
      <c r="E872" s="18" t="n"/>
      <c r="F872" s="9">
        <f>D872-E872</f>
        <v/>
      </c>
      <c r="G872">
        <f>IF(A872="","",IFERROR(INDEX(Map_Line,MATCH(A872,Map_Code,0)),"UNMAPPED"))</f>
        <v/>
      </c>
      <c r="H872">
        <f>IF(A872="","",IFERROR(INDEX(Map_Stmt,MATCH(A872,Map_Code,0)),"UNMAPPED"))</f>
        <v/>
      </c>
      <c r="I872" s="9">
        <f>IF(A872="",0,IFERROR(F872*INDEX(Map_Sign,MATCH(A872,Map_Code,0)),0))</f>
        <v/>
      </c>
    </row>
    <row r="873">
      <c r="A873" s="4" t="n"/>
      <c r="B873" s="4" t="n"/>
      <c r="C873" s="5" t="n"/>
      <c r="D873" s="18" t="n"/>
      <c r="E873" s="18" t="n"/>
      <c r="F873" s="9">
        <f>D873-E873</f>
        <v/>
      </c>
      <c r="G873">
        <f>IF(A873="","",IFERROR(INDEX(Map_Line,MATCH(A873,Map_Code,0)),"UNMAPPED"))</f>
        <v/>
      </c>
      <c r="H873">
        <f>IF(A873="","",IFERROR(INDEX(Map_Stmt,MATCH(A873,Map_Code,0)),"UNMAPPED"))</f>
        <v/>
      </c>
      <c r="I873" s="9">
        <f>IF(A873="",0,IFERROR(F873*INDEX(Map_Sign,MATCH(A873,Map_Code,0)),0))</f>
        <v/>
      </c>
    </row>
    <row r="874">
      <c r="A874" s="4" t="n"/>
      <c r="B874" s="4" t="n"/>
      <c r="C874" s="5" t="n"/>
      <c r="D874" s="18" t="n"/>
      <c r="E874" s="18" t="n"/>
      <c r="F874" s="9">
        <f>D874-E874</f>
        <v/>
      </c>
      <c r="G874">
        <f>IF(A874="","",IFERROR(INDEX(Map_Line,MATCH(A874,Map_Code,0)),"UNMAPPED"))</f>
        <v/>
      </c>
      <c r="H874">
        <f>IF(A874="","",IFERROR(INDEX(Map_Stmt,MATCH(A874,Map_Code,0)),"UNMAPPED"))</f>
        <v/>
      </c>
      <c r="I874" s="9">
        <f>IF(A874="",0,IFERROR(F874*INDEX(Map_Sign,MATCH(A874,Map_Code,0)),0))</f>
        <v/>
      </c>
    </row>
    <row r="875">
      <c r="A875" s="4" t="n"/>
      <c r="B875" s="4" t="n"/>
      <c r="C875" s="5" t="n"/>
      <c r="D875" s="18" t="n"/>
      <c r="E875" s="18" t="n"/>
      <c r="F875" s="9">
        <f>D875-E875</f>
        <v/>
      </c>
      <c r="G875">
        <f>IF(A875="","",IFERROR(INDEX(Map_Line,MATCH(A875,Map_Code,0)),"UNMAPPED"))</f>
        <v/>
      </c>
      <c r="H875">
        <f>IF(A875="","",IFERROR(INDEX(Map_Stmt,MATCH(A875,Map_Code,0)),"UNMAPPED"))</f>
        <v/>
      </c>
      <c r="I875" s="9">
        <f>IF(A875="",0,IFERROR(F875*INDEX(Map_Sign,MATCH(A875,Map_Code,0)),0))</f>
        <v/>
      </c>
    </row>
    <row r="876">
      <c r="A876" s="4" t="n"/>
      <c r="B876" s="4" t="n"/>
      <c r="C876" s="5" t="n"/>
      <c r="D876" s="18" t="n"/>
      <c r="E876" s="18" t="n"/>
      <c r="F876" s="9">
        <f>D876-E876</f>
        <v/>
      </c>
      <c r="G876">
        <f>IF(A876="","",IFERROR(INDEX(Map_Line,MATCH(A876,Map_Code,0)),"UNMAPPED"))</f>
        <v/>
      </c>
      <c r="H876">
        <f>IF(A876="","",IFERROR(INDEX(Map_Stmt,MATCH(A876,Map_Code,0)),"UNMAPPED"))</f>
        <v/>
      </c>
      <c r="I876" s="9">
        <f>IF(A876="",0,IFERROR(F876*INDEX(Map_Sign,MATCH(A876,Map_Code,0)),0))</f>
        <v/>
      </c>
    </row>
    <row r="877">
      <c r="A877" s="4" t="n"/>
      <c r="B877" s="4" t="n"/>
      <c r="C877" s="5" t="n"/>
      <c r="D877" s="18" t="n"/>
      <c r="E877" s="18" t="n"/>
      <c r="F877" s="9">
        <f>D877-E877</f>
        <v/>
      </c>
      <c r="G877">
        <f>IF(A877="","",IFERROR(INDEX(Map_Line,MATCH(A877,Map_Code,0)),"UNMAPPED"))</f>
        <v/>
      </c>
      <c r="H877">
        <f>IF(A877="","",IFERROR(INDEX(Map_Stmt,MATCH(A877,Map_Code,0)),"UNMAPPED"))</f>
        <v/>
      </c>
      <c r="I877" s="9">
        <f>IF(A877="",0,IFERROR(F877*INDEX(Map_Sign,MATCH(A877,Map_Code,0)),0))</f>
        <v/>
      </c>
    </row>
    <row r="878">
      <c r="A878" s="4" t="n"/>
      <c r="B878" s="4" t="n"/>
      <c r="C878" s="5" t="n"/>
      <c r="D878" s="18" t="n"/>
      <c r="E878" s="18" t="n"/>
      <c r="F878" s="9">
        <f>D878-E878</f>
        <v/>
      </c>
      <c r="G878">
        <f>IF(A878="","",IFERROR(INDEX(Map_Line,MATCH(A878,Map_Code,0)),"UNMAPPED"))</f>
        <v/>
      </c>
      <c r="H878">
        <f>IF(A878="","",IFERROR(INDEX(Map_Stmt,MATCH(A878,Map_Code,0)),"UNMAPPED"))</f>
        <v/>
      </c>
      <c r="I878" s="9">
        <f>IF(A878="",0,IFERROR(F878*INDEX(Map_Sign,MATCH(A878,Map_Code,0)),0))</f>
        <v/>
      </c>
    </row>
    <row r="879">
      <c r="A879" s="4" t="n"/>
      <c r="B879" s="4" t="n"/>
      <c r="C879" s="5" t="n"/>
      <c r="D879" s="18" t="n"/>
      <c r="E879" s="18" t="n"/>
      <c r="F879" s="9">
        <f>D879-E879</f>
        <v/>
      </c>
      <c r="G879">
        <f>IF(A879="","",IFERROR(INDEX(Map_Line,MATCH(A879,Map_Code,0)),"UNMAPPED"))</f>
        <v/>
      </c>
      <c r="H879">
        <f>IF(A879="","",IFERROR(INDEX(Map_Stmt,MATCH(A879,Map_Code,0)),"UNMAPPED"))</f>
        <v/>
      </c>
      <c r="I879" s="9">
        <f>IF(A879="",0,IFERROR(F879*INDEX(Map_Sign,MATCH(A879,Map_Code,0)),0))</f>
        <v/>
      </c>
    </row>
    <row r="880">
      <c r="A880" s="4" t="n"/>
      <c r="B880" s="4" t="n"/>
      <c r="C880" s="5" t="n"/>
      <c r="D880" s="18" t="n"/>
      <c r="E880" s="18" t="n"/>
      <c r="F880" s="9">
        <f>D880-E880</f>
        <v/>
      </c>
      <c r="G880">
        <f>IF(A880="","",IFERROR(INDEX(Map_Line,MATCH(A880,Map_Code,0)),"UNMAPPED"))</f>
        <v/>
      </c>
      <c r="H880">
        <f>IF(A880="","",IFERROR(INDEX(Map_Stmt,MATCH(A880,Map_Code,0)),"UNMAPPED"))</f>
        <v/>
      </c>
      <c r="I880" s="9">
        <f>IF(A880="",0,IFERROR(F880*INDEX(Map_Sign,MATCH(A880,Map_Code,0)),0))</f>
        <v/>
      </c>
    </row>
    <row r="881">
      <c r="A881" s="4" t="n"/>
      <c r="B881" s="4" t="n"/>
      <c r="C881" s="5" t="n"/>
      <c r="D881" s="18" t="n"/>
      <c r="E881" s="18" t="n"/>
      <c r="F881" s="9">
        <f>D881-E881</f>
        <v/>
      </c>
      <c r="G881">
        <f>IF(A881="","",IFERROR(INDEX(Map_Line,MATCH(A881,Map_Code,0)),"UNMAPPED"))</f>
        <v/>
      </c>
      <c r="H881">
        <f>IF(A881="","",IFERROR(INDEX(Map_Stmt,MATCH(A881,Map_Code,0)),"UNMAPPED"))</f>
        <v/>
      </c>
      <c r="I881" s="9">
        <f>IF(A881="",0,IFERROR(F881*INDEX(Map_Sign,MATCH(A881,Map_Code,0)),0))</f>
        <v/>
      </c>
    </row>
    <row r="882">
      <c r="A882" s="4" t="n"/>
      <c r="B882" s="4" t="n"/>
      <c r="C882" s="5" t="n"/>
      <c r="D882" s="18" t="n"/>
      <c r="E882" s="18" t="n"/>
      <c r="F882" s="9">
        <f>D882-E882</f>
        <v/>
      </c>
      <c r="G882">
        <f>IF(A882="","",IFERROR(INDEX(Map_Line,MATCH(A882,Map_Code,0)),"UNMAPPED"))</f>
        <v/>
      </c>
      <c r="H882">
        <f>IF(A882="","",IFERROR(INDEX(Map_Stmt,MATCH(A882,Map_Code,0)),"UNMAPPED"))</f>
        <v/>
      </c>
      <c r="I882" s="9">
        <f>IF(A882="",0,IFERROR(F882*INDEX(Map_Sign,MATCH(A882,Map_Code,0)),0))</f>
        <v/>
      </c>
    </row>
    <row r="883">
      <c r="A883" s="4" t="n"/>
      <c r="B883" s="4" t="n"/>
      <c r="C883" s="5" t="n"/>
      <c r="D883" s="18" t="n"/>
      <c r="E883" s="18" t="n"/>
      <c r="F883" s="9">
        <f>D883-E883</f>
        <v/>
      </c>
      <c r="G883">
        <f>IF(A883="","",IFERROR(INDEX(Map_Line,MATCH(A883,Map_Code,0)),"UNMAPPED"))</f>
        <v/>
      </c>
      <c r="H883">
        <f>IF(A883="","",IFERROR(INDEX(Map_Stmt,MATCH(A883,Map_Code,0)),"UNMAPPED"))</f>
        <v/>
      </c>
      <c r="I883" s="9">
        <f>IF(A883="",0,IFERROR(F883*INDEX(Map_Sign,MATCH(A883,Map_Code,0)),0))</f>
        <v/>
      </c>
    </row>
    <row r="884">
      <c r="A884" s="4" t="n"/>
      <c r="B884" s="4" t="n"/>
      <c r="C884" s="5" t="n"/>
      <c r="D884" s="18" t="n"/>
      <c r="E884" s="18" t="n"/>
      <c r="F884" s="9">
        <f>D884-E884</f>
        <v/>
      </c>
      <c r="G884">
        <f>IF(A884="","",IFERROR(INDEX(Map_Line,MATCH(A884,Map_Code,0)),"UNMAPPED"))</f>
        <v/>
      </c>
      <c r="H884">
        <f>IF(A884="","",IFERROR(INDEX(Map_Stmt,MATCH(A884,Map_Code,0)),"UNMAPPED"))</f>
        <v/>
      </c>
      <c r="I884" s="9">
        <f>IF(A884="",0,IFERROR(F884*INDEX(Map_Sign,MATCH(A884,Map_Code,0)),0))</f>
        <v/>
      </c>
    </row>
    <row r="885">
      <c r="A885" s="4" t="n"/>
      <c r="B885" s="4" t="n"/>
      <c r="C885" s="5" t="n"/>
      <c r="D885" s="18" t="n"/>
      <c r="E885" s="18" t="n"/>
      <c r="F885" s="9">
        <f>D885-E885</f>
        <v/>
      </c>
      <c r="G885">
        <f>IF(A885="","",IFERROR(INDEX(Map_Line,MATCH(A885,Map_Code,0)),"UNMAPPED"))</f>
        <v/>
      </c>
      <c r="H885">
        <f>IF(A885="","",IFERROR(INDEX(Map_Stmt,MATCH(A885,Map_Code,0)),"UNMAPPED"))</f>
        <v/>
      </c>
      <c r="I885" s="9">
        <f>IF(A885="",0,IFERROR(F885*INDEX(Map_Sign,MATCH(A885,Map_Code,0)),0))</f>
        <v/>
      </c>
    </row>
    <row r="886">
      <c r="A886" s="4" t="n"/>
      <c r="B886" s="4" t="n"/>
      <c r="C886" s="5" t="n"/>
      <c r="D886" s="18" t="n"/>
      <c r="E886" s="18" t="n"/>
      <c r="F886" s="9">
        <f>D886-E886</f>
        <v/>
      </c>
      <c r="G886">
        <f>IF(A886="","",IFERROR(INDEX(Map_Line,MATCH(A886,Map_Code,0)),"UNMAPPED"))</f>
        <v/>
      </c>
      <c r="H886">
        <f>IF(A886="","",IFERROR(INDEX(Map_Stmt,MATCH(A886,Map_Code,0)),"UNMAPPED"))</f>
        <v/>
      </c>
      <c r="I886" s="9">
        <f>IF(A886="",0,IFERROR(F886*INDEX(Map_Sign,MATCH(A886,Map_Code,0)),0))</f>
        <v/>
      </c>
    </row>
    <row r="887">
      <c r="A887" s="4" t="n"/>
      <c r="B887" s="4" t="n"/>
      <c r="C887" s="5" t="n"/>
      <c r="D887" s="18" t="n"/>
      <c r="E887" s="18" t="n"/>
      <c r="F887" s="9">
        <f>D887-E887</f>
        <v/>
      </c>
      <c r="G887">
        <f>IF(A887="","",IFERROR(INDEX(Map_Line,MATCH(A887,Map_Code,0)),"UNMAPPED"))</f>
        <v/>
      </c>
      <c r="H887">
        <f>IF(A887="","",IFERROR(INDEX(Map_Stmt,MATCH(A887,Map_Code,0)),"UNMAPPED"))</f>
        <v/>
      </c>
      <c r="I887" s="9">
        <f>IF(A887="",0,IFERROR(F887*INDEX(Map_Sign,MATCH(A887,Map_Code,0)),0))</f>
        <v/>
      </c>
    </row>
    <row r="888">
      <c r="A888" s="4" t="n"/>
      <c r="B888" s="4" t="n"/>
      <c r="C888" s="5" t="n"/>
      <c r="D888" s="18" t="n"/>
      <c r="E888" s="18" t="n"/>
      <c r="F888" s="9">
        <f>D888-E888</f>
        <v/>
      </c>
      <c r="G888">
        <f>IF(A888="","",IFERROR(INDEX(Map_Line,MATCH(A888,Map_Code,0)),"UNMAPPED"))</f>
        <v/>
      </c>
      <c r="H888">
        <f>IF(A888="","",IFERROR(INDEX(Map_Stmt,MATCH(A888,Map_Code,0)),"UNMAPPED"))</f>
        <v/>
      </c>
      <c r="I888" s="9">
        <f>IF(A888="",0,IFERROR(F888*INDEX(Map_Sign,MATCH(A888,Map_Code,0)),0))</f>
        <v/>
      </c>
    </row>
    <row r="889">
      <c r="A889" s="4" t="n"/>
      <c r="B889" s="4" t="n"/>
      <c r="C889" s="5" t="n"/>
      <c r="D889" s="18" t="n"/>
      <c r="E889" s="18" t="n"/>
      <c r="F889" s="9">
        <f>D889-E889</f>
        <v/>
      </c>
      <c r="G889">
        <f>IF(A889="","",IFERROR(INDEX(Map_Line,MATCH(A889,Map_Code,0)),"UNMAPPED"))</f>
        <v/>
      </c>
      <c r="H889">
        <f>IF(A889="","",IFERROR(INDEX(Map_Stmt,MATCH(A889,Map_Code,0)),"UNMAPPED"))</f>
        <v/>
      </c>
      <c r="I889" s="9">
        <f>IF(A889="",0,IFERROR(F889*INDEX(Map_Sign,MATCH(A889,Map_Code,0)),0))</f>
        <v/>
      </c>
    </row>
    <row r="890">
      <c r="A890" s="4" t="n"/>
      <c r="B890" s="4" t="n"/>
      <c r="C890" s="5" t="n"/>
      <c r="D890" s="18" t="n"/>
      <c r="E890" s="18" t="n"/>
      <c r="F890" s="9">
        <f>D890-E890</f>
        <v/>
      </c>
      <c r="G890">
        <f>IF(A890="","",IFERROR(INDEX(Map_Line,MATCH(A890,Map_Code,0)),"UNMAPPED"))</f>
        <v/>
      </c>
      <c r="H890">
        <f>IF(A890="","",IFERROR(INDEX(Map_Stmt,MATCH(A890,Map_Code,0)),"UNMAPPED"))</f>
        <v/>
      </c>
      <c r="I890" s="9">
        <f>IF(A890="",0,IFERROR(F890*INDEX(Map_Sign,MATCH(A890,Map_Code,0)),0))</f>
        <v/>
      </c>
    </row>
    <row r="891">
      <c r="A891" s="4" t="n"/>
      <c r="B891" s="4" t="n"/>
      <c r="C891" s="5" t="n"/>
      <c r="D891" s="18" t="n"/>
      <c r="E891" s="18" t="n"/>
      <c r="F891" s="9">
        <f>D891-E891</f>
        <v/>
      </c>
      <c r="G891">
        <f>IF(A891="","",IFERROR(INDEX(Map_Line,MATCH(A891,Map_Code,0)),"UNMAPPED"))</f>
        <v/>
      </c>
      <c r="H891">
        <f>IF(A891="","",IFERROR(INDEX(Map_Stmt,MATCH(A891,Map_Code,0)),"UNMAPPED"))</f>
        <v/>
      </c>
      <c r="I891" s="9">
        <f>IF(A891="",0,IFERROR(F891*INDEX(Map_Sign,MATCH(A891,Map_Code,0)),0))</f>
        <v/>
      </c>
    </row>
    <row r="892">
      <c r="A892" s="4" t="n"/>
      <c r="B892" s="4" t="n"/>
      <c r="C892" s="5" t="n"/>
      <c r="D892" s="18" t="n"/>
      <c r="E892" s="18" t="n"/>
      <c r="F892" s="9">
        <f>D892-E892</f>
        <v/>
      </c>
      <c r="G892">
        <f>IF(A892="","",IFERROR(INDEX(Map_Line,MATCH(A892,Map_Code,0)),"UNMAPPED"))</f>
        <v/>
      </c>
      <c r="H892">
        <f>IF(A892="","",IFERROR(INDEX(Map_Stmt,MATCH(A892,Map_Code,0)),"UNMAPPED"))</f>
        <v/>
      </c>
      <c r="I892" s="9">
        <f>IF(A892="",0,IFERROR(F892*INDEX(Map_Sign,MATCH(A892,Map_Code,0)),0))</f>
        <v/>
      </c>
    </row>
    <row r="893">
      <c r="A893" s="4" t="n"/>
      <c r="B893" s="4" t="n"/>
      <c r="C893" s="5" t="n"/>
      <c r="D893" s="18" t="n"/>
      <c r="E893" s="18" t="n"/>
      <c r="F893" s="9">
        <f>D893-E893</f>
        <v/>
      </c>
      <c r="G893">
        <f>IF(A893="","",IFERROR(INDEX(Map_Line,MATCH(A893,Map_Code,0)),"UNMAPPED"))</f>
        <v/>
      </c>
      <c r="H893">
        <f>IF(A893="","",IFERROR(INDEX(Map_Stmt,MATCH(A893,Map_Code,0)),"UNMAPPED"))</f>
        <v/>
      </c>
      <c r="I893" s="9">
        <f>IF(A893="",0,IFERROR(F893*INDEX(Map_Sign,MATCH(A893,Map_Code,0)),0))</f>
        <v/>
      </c>
    </row>
    <row r="894">
      <c r="A894" s="4" t="n"/>
      <c r="B894" s="4" t="n"/>
      <c r="C894" s="5" t="n"/>
      <c r="D894" s="18" t="n"/>
      <c r="E894" s="18" t="n"/>
      <c r="F894" s="9">
        <f>D894-E894</f>
        <v/>
      </c>
      <c r="G894">
        <f>IF(A894="","",IFERROR(INDEX(Map_Line,MATCH(A894,Map_Code,0)),"UNMAPPED"))</f>
        <v/>
      </c>
      <c r="H894">
        <f>IF(A894="","",IFERROR(INDEX(Map_Stmt,MATCH(A894,Map_Code,0)),"UNMAPPED"))</f>
        <v/>
      </c>
      <c r="I894" s="9">
        <f>IF(A894="",0,IFERROR(F894*INDEX(Map_Sign,MATCH(A894,Map_Code,0)),0))</f>
        <v/>
      </c>
    </row>
    <row r="895">
      <c r="A895" s="4" t="n"/>
      <c r="B895" s="4" t="n"/>
      <c r="C895" s="5" t="n"/>
      <c r="D895" s="18" t="n"/>
      <c r="E895" s="18" t="n"/>
      <c r="F895" s="9">
        <f>D895-E895</f>
        <v/>
      </c>
      <c r="G895">
        <f>IF(A895="","",IFERROR(INDEX(Map_Line,MATCH(A895,Map_Code,0)),"UNMAPPED"))</f>
        <v/>
      </c>
      <c r="H895">
        <f>IF(A895="","",IFERROR(INDEX(Map_Stmt,MATCH(A895,Map_Code,0)),"UNMAPPED"))</f>
        <v/>
      </c>
      <c r="I895" s="9">
        <f>IF(A895="",0,IFERROR(F895*INDEX(Map_Sign,MATCH(A895,Map_Code,0)),0))</f>
        <v/>
      </c>
    </row>
    <row r="896">
      <c r="A896" s="4" t="n"/>
      <c r="B896" s="4" t="n"/>
      <c r="C896" s="5" t="n"/>
      <c r="D896" s="18" t="n"/>
      <c r="E896" s="18" t="n"/>
      <c r="F896" s="9">
        <f>D896-E896</f>
        <v/>
      </c>
      <c r="G896">
        <f>IF(A896="","",IFERROR(INDEX(Map_Line,MATCH(A896,Map_Code,0)),"UNMAPPED"))</f>
        <v/>
      </c>
      <c r="H896">
        <f>IF(A896="","",IFERROR(INDEX(Map_Stmt,MATCH(A896,Map_Code,0)),"UNMAPPED"))</f>
        <v/>
      </c>
      <c r="I896" s="9">
        <f>IF(A896="",0,IFERROR(F896*INDEX(Map_Sign,MATCH(A896,Map_Code,0)),0))</f>
        <v/>
      </c>
    </row>
    <row r="897">
      <c r="A897" s="4" t="n"/>
      <c r="B897" s="4" t="n"/>
      <c r="C897" s="5" t="n"/>
      <c r="D897" s="18" t="n"/>
      <c r="E897" s="18" t="n"/>
      <c r="F897" s="9">
        <f>D897-E897</f>
        <v/>
      </c>
      <c r="G897">
        <f>IF(A897="","",IFERROR(INDEX(Map_Line,MATCH(A897,Map_Code,0)),"UNMAPPED"))</f>
        <v/>
      </c>
      <c r="H897">
        <f>IF(A897="","",IFERROR(INDEX(Map_Stmt,MATCH(A897,Map_Code,0)),"UNMAPPED"))</f>
        <v/>
      </c>
      <c r="I897" s="9">
        <f>IF(A897="",0,IFERROR(F897*INDEX(Map_Sign,MATCH(A897,Map_Code,0)),0))</f>
        <v/>
      </c>
    </row>
    <row r="898">
      <c r="A898" s="4" t="n"/>
      <c r="B898" s="4" t="n"/>
      <c r="C898" s="5" t="n"/>
      <c r="D898" s="18" t="n"/>
      <c r="E898" s="18" t="n"/>
      <c r="F898" s="9">
        <f>D898-E898</f>
        <v/>
      </c>
      <c r="G898">
        <f>IF(A898="","",IFERROR(INDEX(Map_Line,MATCH(A898,Map_Code,0)),"UNMAPPED"))</f>
        <v/>
      </c>
      <c r="H898">
        <f>IF(A898="","",IFERROR(INDEX(Map_Stmt,MATCH(A898,Map_Code,0)),"UNMAPPED"))</f>
        <v/>
      </c>
      <c r="I898" s="9">
        <f>IF(A898="",0,IFERROR(F898*INDEX(Map_Sign,MATCH(A898,Map_Code,0)),0))</f>
        <v/>
      </c>
    </row>
    <row r="899">
      <c r="A899" s="4" t="n"/>
      <c r="B899" s="4" t="n"/>
      <c r="C899" s="5" t="n"/>
      <c r="D899" s="18" t="n"/>
      <c r="E899" s="18" t="n"/>
      <c r="F899" s="9">
        <f>D899-E899</f>
        <v/>
      </c>
      <c r="G899">
        <f>IF(A899="","",IFERROR(INDEX(Map_Line,MATCH(A899,Map_Code,0)),"UNMAPPED"))</f>
        <v/>
      </c>
      <c r="H899">
        <f>IF(A899="","",IFERROR(INDEX(Map_Stmt,MATCH(A899,Map_Code,0)),"UNMAPPED"))</f>
        <v/>
      </c>
      <c r="I899" s="9">
        <f>IF(A899="",0,IFERROR(F899*INDEX(Map_Sign,MATCH(A899,Map_Code,0)),0))</f>
        <v/>
      </c>
    </row>
    <row r="900">
      <c r="A900" s="4" t="n"/>
      <c r="B900" s="4" t="n"/>
      <c r="C900" s="5" t="n"/>
      <c r="D900" s="18" t="n"/>
      <c r="E900" s="18" t="n"/>
      <c r="F900" s="9">
        <f>D900-E900</f>
        <v/>
      </c>
      <c r="G900">
        <f>IF(A900="","",IFERROR(INDEX(Map_Line,MATCH(A900,Map_Code,0)),"UNMAPPED"))</f>
        <v/>
      </c>
      <c r="H900">
        <f>IF(A900="","",IFERROR(INDEX(Map_Stmt,MATCH(A900,Map_Code,0)),"UNMAPPED"))</f>
        <v/>
      </c>
      <c r="I900" s="9">
        <f>IF(A900="",0,IFERROR(F900*INDEX(Map_Sign,MATCH(A900,Map_Code,0)),0))</f>
        <v/>
      </c>
    </row>
    <row r="901">
      <c r="A901" s="4" t="n"/>
      <c r="B901" s="4" t="n"/>
      <c r="C901" s="5" t="n"/>
      <c r="D901" s="18" t="n"/>
      <c r="E901" s="18" t="n"/>
      <c r="F901" s="9">
        <f>D901-E901</f>
        <v/>
      </c>
      <c r="G901">
        <f>IF(A901="","",IFERROR(INDEX(Map_Line,MATCH(A901,Map_Code,0)),"UNMAPPED"))</f>
        <v/>
      </c>
      <c r="H901">
        <f>IF(A901="","",IFERROR(INDEX(Map_Stmt,MATCH(A901,Map_Code,0)),"UNMAPPED"))</f>
        <v/>
      </c>
      <c r="I901" s="9">
        <f>IF(A901="",0,IFERROR(F901*INDEX(Map_Sign,MATCH(A901,Map_Code,0)),0))</f>
        <v/>
      </c>
    </row>
    <row r="902">
      <c r="A902" s="4" t="n"/>
      <c r="B902" s="4" t="n"/>
      <c r="C902" s="5" t="n"/>
      <c r="D902" s="18" t="n"/>
      <c r="E902" s="18" t="n"/>
      <c r="F902" s="9">
        <f>D902-E902</f>
        <v/>
      </c>
      <c r="G902">
        <f>IF(A902="","",IFERROR(INDEX(Map_Line,MATCH(A902,Map_Code,0)),"UNMAPPED"))</f>
        <v/>
      </c>
      <c r="H902">
        <f>IF(A902="","",IFERROR(INDEX(Map_Stmt,MATCH(A902,Map_Code,0)),"UNMAPPED"))</f>
        <v/>
      </c>
      <c r="I902" s="9">
        <f>IF(A902="",0,IFERROR(F902*INDEX(Map_Sign,MATCH(A902,Map_Code,0)),0))</f>
        <v/>
      </c>
    </row>
    <row r="903">
      <c r="A903" s="4" t="n"/>
      <c r="B903" s="4" t="n"/>
      <c r="C903" s="5" t="n"/>
      <c r="D903" s="18" t="n"/>
      <c r="E903" s="18" t="n"/>
      <c r="F903" s="9">
        <f>D903-E903</f>
        <v/>
      </c>
      <c r="G903">
        <f>IF(A903="","",IFERROR(INDEX(Map_Line,MATCH(A903,Map_Code,0)),"UNMAPPED"))</f>
        <v/>
      </c>
      <c r="H903">
        <f>IF(A903="","",IFERROR(INDEX(Map_Stmt,MATCH(A903,Map_Code,0)),"UNMAPPED"))</f>
        <v/>
      </c>
      <c r="I903" s="9">
        <f>IF(A903="",0,IFERROR(F903*INDEX(Map_Sign,MATCH(A903,Map_Code,0)),0))</f>
        <v/>
      </c>
    </row>
    <row r="904">
      <c r="A904" s="4" t="n"/>
      <c r="B904" s="4" t="n"/>
      <c r="C904" s="5" t="n"/>
      <c r="D904" s="18" t="n"/>
      <c r="E904" s="18" t="n"/>
      <c r="F904" s="9">
        <f>D904-E904</f>
        <v/>
      </c>
      <c r="G904">
        <f>IF(A904="","",IFERROR(INDEX(Map_Line,MATCH(A904,Map_Code,0)),"UNMAPPED"))</f>
        <v/>
      </c>
      <c r="H904">
        <f>IF(A904="","",IFERROR(INDEX(Map_Stmt,MATCH(A904,Map_Code,0)),"UNMAPPED"))</f>
        <v/>
      </c>
      <c r="I904" s="9">
        <f>IF(A904="",0,IFERROR(F904*INDEX(Map_Sign,MATCH(A904,Map_Code,0)),0))</f>
        <v/>
      </c>
    </row>
    <row r="905">
      <c r="A905" s="4" t="n"/>
      <c r="B905" s="4" t="n"/>
      <c r="C905" s="5" t="n"/>
      <c r="D905" s="18" t="n"/>
      <c r="E905" s="18" t="n"/>
      <c r="F905" s="9">
        <f>D905-E905</f>
        <v/>
      </c>
      <c r="G905">
        <f>IF(A905="","",IFERROR(INDEX(Map_Line,MATCH(A905,Map_Code,0)),"UNMAPPED"))</f>
        <v/>
      </c>
      <c r="H905">
        <f>IF(A905="","",IFERROR(INDEX(Map_Stmt,MATCH(A905,Map_Code,0)),"UNMAPPED"))</f>
        <v/>
      </c>
      <c r="I905" s="9">
        <f>IF(A905="",0,IFERROR(F905*INDEX(Map_Sign,MATCH(A905,Map_Code,0)),0))</f>
        <v/>
      </c>
    </row>
    <row r="906">
      <c r="A906" s="4" t="n"/>
      <c r="B906" s="4" t="n"/>
      <c r="C906" s="5" t="n"/>
      <c r="D906" s="18" t="n"/>
      <c r="E906" s="18" t="n"/>
      <c r="F906" s="9">
        <f>D906-E906</f>
        <v/>
      </c>
      <c r="G906">
        <f>IF(A906="","",IFERROR(INDEX(Map_Line,MATCH(A906,Map_Code,0)),"UNMAPPED"))</f>
        <v/>
      </c>
      <c r="H906">
        <f>IF(A906="","",IFERROR(INDEX(Map_Stmt,MATCH(A906,Map_Code,0)),"UNMAPPED"))</f>
        <v/>
      </c>
      <c r="I906" s="9">
        <f>IF(A906="",0,IFERROR(F906*INDEX(Map_Sign,MATCH(A906,Map_Code,0)),0))</f>
        <v/>
      </c>
    </row>
    <row r="907">
      <c r="A907" s="4" t="n"/>
      <c r="B907" s="4" t="n"/>
      <c r="C907" s="5" t="n"/>
      <c r="D907" s="18" t="n"/>
      <c r="E907" s="18" t="n"/>
      <c r="F907" s="9">
        <f>D907-E907</f>
        <v/>
      </c>
      <c r="G907">
        <f>IF(A907="","",IFERROR(INDEX(Map_Line,MATCH(A907,Map_Code,0)),"UNMAPPED"))</f>
        <v/>
      </c>
      <c r="H907">
        <f>IF(A907="","",IFERROR(INDEX(Map_Stmt,MATCH(A907,Map_Code,0)),"UNMAPPED"))</f>
        <v/>
      </c>
      <c r="I907" s="9">
        <f>IF(A907="",0,IFERROR(F907*INDEX(Map_Sign,MATCH(A907,Map_Code,0)),0))</f>
        <v/>
      </c>
    </row>
    <row r="908">
      <c r="A908" s="4" t="n"/>
      <c r="B908" s="4" t="n"/>
      <c r="C908" s="5" t="n"/>
      <c r="D908" s="18" t="n"/>
      <c r="E908" s="18" t="n"/>
      <c r="F908" s="9">
        <f>D908-E908</f>
        <v/>
      </c>
      <c r="G908">
        <f>IF(A908="","",IFERROR(INDEX(Map_Line,MATCH(A908,Map_Code,0)),"UNMAPPED"))</f>
        <v/>
      </c>
      <c r="H908">
        <f>IF(A908="","",IFERROR(INDEX(Map_Stmt,MATCH(A908,Map_Code,0)),"UNMAPPED"))</f>
        <v/>
      </c>
      <c r="I908" s="9">
        <f>IF(A908="",0,IFERROR(F908*INDEX(Map_Sign,MATCH(A908,Map_Code,0)),0))</f>
        <v/>
      </c>
    </row>
    <row r="909">
      <c r="A909" s="4" t="n"/>
      <c r="B909" s="4" t="n"/>
      <c r="C909" s="5" t="n"/>
      <c r="D909" s="18" t="n"/>
      <c r="E909" s="18" t="n"/>
      <c r="F909" s="9">
        <f>D909-E909</f>
        <v/>
      </c>
      <c r="G909">
        <f>IF(A909="","",IFERROR(INDEX(Map_Line,MATCH(A909,Map_Code,0)),"UNMAPPED"))</f>
        <v/>
      </c>
      <c r="H909">
        <f>IF(A909="","",IFERROR(INDEX(Map_Stmt,MATCH(A909,Map_Code,0)),"UNMAPPED"))</f>
        <v/>
      </c>
      <c r="I909" s="9">
        <f>IF(A909="",0,IFERROR(F909*INDEX(Map_Sign,MATCH(A909,Map_Code,0)),0))</f>
        <v/>
      </c>
    </row>
    <row r="910">
      <c r="A910" s="4" t="n"/>
      <c r="B910" s="4" t="n"/>
      <c r="C910" s="5" t="n"/>
      <c r="D910" s="18" t="n"/>
      <c r="E910" s="18" t="n"/>
      <c r="F910" s="9">
        <f>D910-E910</f>
        <v/>
      </c>
      <c r="G910">
        <f>IF(A910="","",IFERROR(INDEX(Map_Line,MATCH(A910,Map_Code,0)),"UNMAPPED"))</f>
        <v/>
      </c>
      <c r="H910">
        <f>IF(A910="","",IFERROR(INDEX(Map_Stmt,MATCH(A910,Map_Code,0)),"UNMAPPED"))</f>
        <v/>
      </c>
      <c r="I910" s="9">
        <f>IF(A910="",0,IFERROR(F910*INDEX(Map_Sign,MATCH(A910,Map_Code,0)),0))</f>
        <v/>
      </c>
    </row>
    <row r="911">
      <c r="A911" s="4" t="n"/>
      <c r="B911" s="4" t="n"/>
      <c r="C911" s="5" t="n"/>
      <c r="D911" s="18" t="n"/>
      <c r="E911" s="18" t="n"/>
      <c r="F911" s="9">
        <f>D911-E911</f>
        <v/>
      </c>
      <c r="G911">
        <f>IF(A911="","",IFERROR(INDEX(Map_Line,MATCH(A911,Map_Code,0)),"UNMAPPED"))</f>
        <v/>
      </c>
      <c r="H911">
        <f>IF(A911="","",IFERROR(INDEX(Map_Stmt,MATCH(A911,Map_Code,0)),"UNMAPPED"))</f>
        <v/>
      </c>
      <c r="I911" s="9">
        <f>IF(A911="",0,IFERROR(F911*INDEX(Map_Sign,MATCH(A911,Map_Code,0)),0))</f>
        <v/>
      </c>
    </row>
    <row r="912">
      <c r="A912" s="4" t="n"/>
      <c r="B912" s="4" t="n"/>
      <c r="C912" s="5" t="n"/>
      <c r="D912" s="18" t="n"/>
      <c r="E912" s="18" t="n"/>
      <c r="F912" s="9">
        <f>D912-E912</f>
        <v/>
      </c>
      <c r="G912">
        <f>IF(A912="","",IFERROR(INDEX(Map_Line,MATCH(A912,Map_Code,0)),"UNMAPPED"))</f>
        <v/>
      </c>
      <c r="H912">
        <f>IF(A912="","",IFERROR(INDEX(Map_Stmt,MATCH(A912,Map_Code,0)),"UNMAPPED"))</f>
        <v/>
      </c>
      <c r="I912" s="9">
        <f>IF(A912="",0,IFERROR(F912*INDEX(Map_Sign,MATCH(A912,Map_Code,0)),0))</f>
        <v/>
      </c>
    </row>
    <row r="913">
      <c r="A913" s="4" t="n"/>
      <c r="B913" s="4" t="n"/>
      <c r="C913" s="5" t="n"/>
      <c r="D913" s="18" t="n"/>
      <c r="E913" s="18" t="n"/>
      <c r="F913" s="9">
        <f>D913-E913</f>
        <v/>
      </c>
      <c r="G913">
        <f>IF(A913="","",IFERROR(INDEX(Map_Line,MATCH(A913,Map_Code,0)),"UNMAPPED"))</f>
        <v/>
      </c>
      <c r="H913">
        <f>IF(A913="","",IFERROR(INDEX(Map_Stmt,MATCH(A913,Map_Code,0)),"UNMAPPED"))</f>
        <v/>
      </c>
      <c r="I913" s="9">
        <f>IF(A913="",0,IFERROR(F913*INDEX(Map_Sign,MATCH(A913,Map_Code,0)),0))</f>
        <v/>
      </c>
    </row>
    <row r="914">
      <c r="A914" s="4" t="n"/>
      <c r="B914" s="4" t="n"/>
      <c r="C914" s="5" t="n"/>
      <c r="D914" s="18" t="n"/>
      <c r="E914" s="18" t="n"/>
      <c r="F914" s="9">
        <f>D914-E914</f>
        <v/>
      </c>
      <c r="G914">
        <f>IF(A914="","",IFERROR(INDEX(Map_Line,MATCH(A914,Map_Code,0)),"UNMAPPED"))</f>
        <v/>
      </c>
      <c r="H914">
        <f>IF(A914="","",IFERROR(INDEX(Map_Stmt,MATCH(A914,Map_Code,0)),"UNMAPPED"))</f>
        <v/>
      </c>
      <c r="I914" s="9">
        <f>IF(A914="",0,IFERROR(F914*INDEX(Map_Sign,MATCH(A914,Map_Code,0)),0))</f>
        <v/>
      </c>
    </row>
    <row r="915">
      <c r="A915" s="4" t="n"/>
      <c r="B915" s="4" t="n"/>
      <c r="C915" s="5" t="n"/>
      <c r="D915" s="18" t="n"/>
      <c r="E915" s="18" t="n"/>
      <c r="F915" s="9">
        <f>D915-E915</f>
        <v/>
      </c>
      <c r="G915">
        <f>IF(A915="","",IFERROR(INDEX(Map_Line,MATCH(A915,Map_Code,0)),"UNMAPPED"))</f>
        <v/>
      </c>
      <c r="H915">
        <f>IF(A915="","",IFERROR(INDEX(Map_Stmt,MATCH(A915,Map_Code,0)),"UNMAPPED"))</f>
        <v/>
      </c>
      <c r="I915" s="9">
        <f>IF(A915="",0,IFERROR(F915*INDEX(Map_Sign,MATCH(A915,Map_Code,0)),0))</f>
        <v/>
      </c>
    </row>
    <row r="916">
      <c r="A916" s="4" t="n"/>
      <c r="B916" s="4" t="n"/>
      <c r="C916" s="5" t="n"/>
      <c r="D916" s="18" t="n"/>
      <c r="E916" s="18" t="n"/>
      <c r="F916" s="9">
        <f>D916-E916</f>
        <v/>
      </c>
      <c r="G916">
        <f>IF(A916="","",IFERROR(INDEX(Map_Line,MATCH(A916,Map_Code,0)),"UNMAPPED"))</f>
        <v/>
      </c>
      <c r="H916">
        <f>IF(A916="","",IFERROR(INDEX(Map_Stmt,MATCH(A916,Map_Code,0)),"UNMAPPED"))</f>
        <v/>
      </c>
      <c r="I916" s="9">
        <f>IF(A916="",0,IFERROR(F916*INDEX(Map_Sign,MATCH(A916,Map_Code,0)),0))</f>
        <v/>
      </c>
    </row>
    <row r="917">
      <c r="A917" s="4" t="n"/>
      <c r="B917" s="4" t="n"/>
      <c r="C917" s="5" t="n"/>
      <c r="D917" s="18" t="n"/>
      <c r="E917" s="18" t="n"/>
      <c r="F917" s="9">
        <f>D917-E917</f>
        <v/>
      </c>
      <c r="G917">
        <f>IF(A917="","",IFERROR(INDEX(Map_Line,MATCH(A917,Map_Code,0)),"UNMAPPED"))</f>
        <v/>
      </c>
      <c r="H917">
        <f>IF(A917="","",IFERROR(INDEX(Map_Stmt,MATCH(A917,Map_Code,0)),"UNMAPPED"))</f>
        <v/>
      </c>
      <c r="I917" s="9">
        <f>IF(A917="",0,IFERROR(F917*INDEX(Map_Sign,MATCH(A917,Map_Code,0)),0))</f>
        <v/>
      </c>
    </row>
    <row r="918">
      <c r="A918" s="4" t="n"/>
      <c r="B918" s="4" t="n"/>
      <c r="C918" s="5" t="n"/>
      <c r="D918" s="18" t="n"/>
      <c r="E918" s="18" t="n"/>
      <c r="F918" s="9">
        <f>D918-E918</f>
        <v/>
      </c>
      <c r="G918">
        <f>IF(A918="","",IFERROR(INDEX(Map_Line,MATCH(A918,Map_Code,0)),"UNMAPPED"))</f>
        <v/>
      </c>
      <c r="H918">
        <f>IF(A918="","",IFERROR(INDEX(Map_Stmt,MATCH(A918,Map_Code,0)),"UNMAPPED"))</f>
        <v/>
      </c>
      <c r="I918" s="9">
        <f>IF(A918="",0,IFERROR(F918*INDEX(Map_Sign,MATCH(A918,Map_Code,0)),0))</f>
        <v/>
      </c>
    </row>
    <row r="919">
      <c r="A919" s="4" t="n"/>
      <c r="B919" s="4" t="n"/>
      <c r="C919" s="5" t="n"/>
      <c r="D919" s="18" t="n"/>
      <c r="E919" s="18" t="n"/>
      <c r="F919" s="9">
        <f>D919-E919</f>
        <v/>
      </c>
      <c r="G919">
        <f>IF(A919="","",IFERROR(INDEX(Map_Line,MATCH(A919,Map_Code,0)),"UNMAPPED"))</f>
        <v/>
      </c>
      <c r="H919">
        <f>IF(A919="","",IFERROR(INDEX(Map_Stmt,MATCH(A919,Map_Code,0)),"UNMAPPED"))</f>
        <v/>
      </c>
      <c r="I919" s="9">
        <f>IF(A919="",0,IFERROR(F919*INDEX(Map_Sign,MATCH(A919,Map_Code,0)),0))</f>
        <v/>
      </c>
    </row>
    <row r="920">
      <c r="A920" s="4" t="n"/>
      <c r="B920" s="4" t="n"/>
      <c r="C920" s="5" t="n"/>
      <c r="D920" s="18" t="n"/>
      <c r="E920" s="18" t="n"/>
      <c r="F920" s="9">
        <f>D920-E920</f>
        <v/>
      </c>
      <c r="G920">
        <f>IF(A920="","",IFERROR(INDEX(Map_Line,MATCH(A920,Map_Code,0)),"UNMAPPED"))</f>
        <v/>
      </c>
      <c r="H920">
        <f>IF(A920="","",IFERROR(INDEX(Map_Stmt,MATCH(A920,Map_Code,0)),"UNMAPPED"))</f>
        <v/>
      </c>
      <c r="I920" s="9">
        <f>IF(A920="",0,IFERROR(F920*INDEX(Map_Sign,MATCH(A920,Map_Code,0)),0))</f>
        <v/>
      </c>
    </row>
    <row r="921">
      <c r="A921" s="4" t="n"/>
      <c r="B921" s="4" t="n"/>
      <c r="C921" s="5" t="n"/>
      <c r="D921" s="18" t="n"/>
      <c r="E921" s="18" t="n"/>
      <c r="F921" s="9">
        <f>D921-E921</f>
        <v/>
      </c>
      <c r="G921">
        <f>IF(A921="","",IFERROR(INDEX(Map_Line,MATCH(A921,Map_Code,0)),"UNMAPPED"))</f>
        <v/>
      </c>
      <c r="H921">
        <f>IF(A921="","",IFERROR(INDEX(Map_Stmt,MATCH(A921,Map_Code,0)),"UNMAPPED"))</f>
        <v/>
      </c>
      <c r="I921" s="9">
        <f>IF(A921="",0,IFERROR(F921*INDEX(Map_Sign,MATCH(A921,Map_Code,0)),0))</f>
        <v/>
      </c>
    </row>
    <row r="922">
      <c r="A922" s="4" t="n"/>
      <c r="B922" s="4" t="n"/>
      <c r="C922" s="5" t="n"/>
      <c r="D922" s="18" t="n"/>
      <c r="E922" s="18" t="n"/>
      <c r="F922" s="9">
        <f>D922-E922</f>
        <v/>
      </c>
      <c r="G922">
        <f>IF(A922="","",IFERROR(INDEX(Map_Line,MATCH(A922,Map_Code,0)),"UNMAPPED"))</f>
        <v/>
      </c>
      <c r="H922">
        <f>IF(A922="","",IFERROR(INDEX(Map_Stmt,MATCH(A922,Map_Code,0)),"UNMAPPED"))</f>
        <v/>
      </c>
      <c r="I922" s="9">
        <f>IF(A922="",0,IFERROR(F922*INDEX(Map_Sign,MATCH(A922,Map_Code,0)),0))</f>
        <v/>
      </c>
    </row>
    <row r="923">
      <c r="A923" s="4" t="n"/>
      <c r="B923" s="4" t="n"/>
      <c r="C923" s="5" t="n"/>
      <c r="D923" s="18" t="n"/>
      <c r="E923" s="18" t="n"/>
      <c r="F923" s="9">
        <f>D923-E923</f>
        <v/>
      </c>
      <c r="G923">
        <f>IF(A923="","",IFERROR(INDEX(Map_Line,MATCH(A923,Map_Code,0)),"UNMAPPED"))</f>
        <v/>
      </c>
      <c r="H923">
        <f>IF(A923="","",IFERROR(INDEX(Map_Stmt,MATCH(A923,Map_Code,0)),"UNMAPPED"))</f>
        <v/>
      </c>
      <c r="I923" s="9">
        <f>IF(A923="",0,IFERROR(F923*INDEX(Map_Sign,MATCH(A923,Map_Code,0)),0))</f>
        <v/>
      </c>
    </row>
    <row r="924">
      <c r="A924" s="4" t="n"/>
      <c r="B924" s="4" t="n"/>
      <c r="C924" s="5" t="n"/>
      <c r="D924" s="18" t="n"/>
      <c r="E924" s="18" t="n"/>
      <c r="F924" s="9">
        <f>D924-E924</f>
        <v/>
      </c>
      <c r="G924">
        <f>IF(A924="","",IFERROR(INDEX(Map_Line,MATCH(A924,Map_Code,0)),"UNMAPPED"))</f>
        <v/>
      </c>
      <c r="H924">
        <f>IF(A924="","",IFERROR(INDEX(Map_Stmt,MATCH(A924,Map_Code,0)),"UNMAPPED"))</f>
        <v/>
      </c>
      <c r="I924" s="9">
        <f>IF(A924="",0,IFERROR(F924*INDEX(Map_Sign,MATCH(A924,Map_Code,0)),0))</f>
        <v/>
      </c>
    </row>
    <row r="925">
      <c r="A925" s="4" t="n"/>
      <c r="B925" s="4" t="n"/>
      <c r="C925" s="5" t="n"/>
      <c r="D925" s="18" t="n"/>
      <c r="E925" s="18" t="n"/>
      <c r="F925" s="9">
        <f>D925-E925</f>
        <v/>
      </c>
      <c r="G925">
        <f>IF(A925="","",IFERROR(INDEX(Map_Line,MATCH(A925,Map_Code,0)),"UNMAPPED"))</f>
        <v/>
      </c>
      <c r="H925">
        <f>IF(A925="","",IFERROR(INDEX(Map_Stmt,MATCH(A925,Map_Code,0)),"UNMAPPED"))</f>
        <v/>
      </c>
      <c r="I925" s="9">
        <f>IF(A925="",0,IFERROR(F925*INDEX(Map_Sign,MATCH(A925,Map_Code,0)),0))</f>
        <v/>
      </c>
    </row>
    <row r="926">
      <c r="A926" s="4" t="n"/>
      <c r="B926" s="4" t="n"/>
      <c r="C926" s="5" t="n"/>
      <c r="D926" s="18" t="n"/>
      <c r="E926" s="18" t="n"/>
      <c r="F926" s="9">
        <f>D926-E926</f>
        <v/>
      </c>
      <c r="G926">
        <f>IF(A926="","",IFERROR(INDEX(Map_Line,MATCH(A926,Map_Code,0)),"UNMAPPED"))</f>
        <v/>
      </c>
      <c r="H926">
        <f>IF(A926="","",IFERROR(INDEX(Map_Stmt,MATCH(A926,Map_Code,0)),"UNMAPPED"))</f>
        <v/>
      </c>
      <c r="I926" s="9">
        <f>IF(A926="",0,IFERROR(F926*INDEX(Map_Sign,MATCH(A926,Map_Code,0)),0))</f>
        <v/>
      </c>
    </row>
    <row r="927">
      <c r="A927" s="4" t="n"/>
      <c r="B927" s="4" t="n"/>
      <c r="C927" s="5" t="n"/>
      <c r="D927" s="18" t="n"/>
      <c r="E927" s="18" t="n"/>
      <c r="F927" s="9">
        <f>D927-E927</f>
        <v/>
      </c>
      <c r="G927">
        <f>IF(A927="","",IFERROR(INDEX(Map_Line,MATCH(A927,Map_Code,0)),"UNMAPPED"))</f>
        <v/>
      </c>
      <c r="H927">
        <f>IF(A927="","",IFERROR(INDEX(Map_Stmt,MATCH(A927,Map_Code,0)),"UNMAPPED"))</f>
        <v/>
      </c>
      <c r="I927" s="9">
        <f>IF(A927="",0,IFERROR(F927*INDEX(Map_Sign,MATCH(A927,Map_Code,0)),0))</f>
        <v/>
      </c>
    </row>
    <row r="928">
      <c r="A928" s="4" t="n"/>
      <c r="B928" s="4" t="n"/>
      <c r="C928" s="5" t="n"/>
      <c r="D928" s="18" t="n"/>
      <c r="E928" s="18" t="n"/>
      <c r="F928" s="9">
        <f>D928-E928</f>
        <v/>
      </c>
      <c r="G928">
        <f>IF(A928="","",IFERROR(INDEX(Map_Line,MATCH(A928,Map_Code,0)),"UNMAPPED"))</f>
        <v/>
      </c>
      <c r="H928">
        <f>IF(A928="","",IFERROR(INDEX(Map_Stmt,MATCH(A928,Map_Code,0)),"UNMAPPED"))</f>
        <v/>
      </c>
      <c r="I928" s="9">
        <f>IF(A928="",0,IFERROR(F928*INDEX(Map_Sign,MATCH(A928,Map_Code,0)),0))</f>
        <v/>
      </c>
    </row>
    <row r="929">
      <c r="A929" s="4" t="n"/>
      <c r="B929" s="4" t="n"/>
      <c r="C929" s="5" t="n"/>
      <c r="D929" s="18" t="n"/>
      <c r="E929" s="18" t="n"/>
      <c r="F929" s="9">
        <f>D929-E929</f>
        <v/>
      </c>
      <c r="G929">
        <f>IF(A929="","",IFERROR(INDEX(Map_Line,MATCH(A929,Map_Code,0)),"UNMAPPED"))</f>
        <v/>
      </c>
      <c r="H929">
        <f>IF(A929="","",IFERROR(INDEX(Map_Stmt,MATCH(A929,Map_Code,0)),"UNMAPPED"))</f>
        <v/>
      </c>
      <c r="I929" s="9">
        <f>IF(A929="",0,IFERROR(F929*INDEX(Map_Sign,MATCH(A929,Map_Code,0)),0))</f>
        <v/>
      </c>
    </row>
    <row r="930">
      <c r="A930" s="4" t="n"/>
      <c r="B930" s="4" t="n"/>
      <c r="C930" s="5" t="n"/>
      <c r="D930" s="18" t="n"/>
      <c r="E930" s="18" t="n"/>
      <c r="F930" s="9">
        <f>D930-E930</f>
        <v/>
      </c>
      <c r="G930">
        <f>IF(A930="","",IFERROR(INDEX(Map_Line,MATCH(A930,Map_Code,0)),"UNMAPPED"))</f>
        <v/>
      </c>
      <c r="H930">
        <f>IF(A930="","",IFERROR(INDEX(Map_Stmt,MATCH(A930,Map_Code,0)),"UNMAPPED"))</f>
        <v/>
      </c>
      <c r="I930" s="9">
        <f>IF(A930="",0,IFERROR(F930*INDEX(Map_Sign,MATCH(A930,Map_Code,0)),0))</f>
        <v/>
      </c>
    </row>
    <row r="931">
      <c r="A931" s="4" t="n"/>
      <c r="B931" s="4" t="n"/>
      <c r="C931" s="5" t="n"/>
      <c r="D931" s="18" t="n"/>
      <c r="E931" s="18" t="n"/>
      <c r="F931" s="9">
        <f>D931-E931</f>
        <v/>
      </c>
      <c r="G931">
        <f>IF(A931="","",IFERROR(INDEX(Map_Line,MATCH(A931,Map_Code,0)),"UNMAPPED"))</f>
        <v/>
      </c>
      <c r="H931">
        <f>IF(A931="","",IFERROR(INDEX(Map_Stmt,MATCH(A931,Map_Code,0)),"UNMAPPED"))</f>
        <v/>
      </c>
      <c r="I931" s="9">
        <f>IF(A931="",0,IFERROR(F931*INDEX(Map_Sign,MATCH(A931,Map_Code,0)),0))</f>
        <v/>
      </c>
    </row>
    <row r="932">
      <c r="A932" s="4" t="n"/>
      <c r="B932" s="4" t="n"/>
      <c r="C932" s="5" t="n"/>
      <c r="D932" s="18" t="n"/>
      <c r="E932" s="18" t="n"/>
      <c r="F932" s="9">
        <f>D932-E932</f>
        <v/>
      </c>
      <c r="G932">
        <f>IF(A932="","",IFERROR(INDEX(Map_Line,MATCH(A932,Map_Code,0)),"UNMAPPED"))</f>
        <v/>
      </c>
      <c r="H932">
        <f>IF(A932="","",IFERROR(INDEX(Map_Stmt,MATCH(A932,Map_Code,0)),"UNMAPPED"))</f>
        <v/>
      </c>
      <c r="I932" s="9">
        <f>IF(A932="",0,IFERROR(F932*INDEX(Map_Sign,MATCH(A932,Map_Code,0)),0))</f>
        <v/>
      </c>
    </row>
    <row r="933">
      <c r="A933" s="4" t="n"/>
      <c r="B933" s="4" t="n"/>
      <c r="C933" s="5" t="n"/>
      <c r="D933" s="18" t="n"/>
      <c r="E933" s="18" t="n"/>
      <c r="F933" s="9">
        <f>D933-E933</f>
        <v/>
      </c>
      <c r="G933">
        <f>IF(A933="","",IFERROR(INDEX(Map_Line,MATCH(A933,Map_Code,0)),"UNMAPPED"))</f>
        <v/>
      </c>
      <c r="H933">
        <f>IF(A933="","",IFERROR(INDEX(Map_Stmt,MATCH(A933,Map_Code,0)),"UNMAPPED"))</f>
        <v/>
      </c>
      <c r="I933" s="9">
        <f>IF(A933="",0,IFERROR(F933*INDEX(Map_Sign,MATCH(A933,Map_Code,0)),0))</f>
        <v/>
      </c>
    </row>
    <row r="934">
      <c r="A934" s="4" t="n"/>
      <c r="B934" s="4" t="n"/>
      <c r="C934" s="5" t="n"/>
      <c r="D934" s="18" t="n"/>
      <c r="E934" s="18" t="n"/>
      <c r="F934" s="9">
        <f>D934-E934</f>
        <v/>
      </c>
      <c r="G934">
        <f>IF(A934="","",IFERROR(INDEX(Map_Line,MATCH(A934,Map_Code,0)),"UNMAPPED"))</f>
        <v/>
      </c>
      <c r="H934">
        <f>IF(A934="","",IFERROR(INDEX(Map_Stmt,MATCH(A934,Map_Code,0)),"UNMAPPED"))</f>
        <v/>
      </c>
      <c r="I934" s="9">
        <f>IF(A934="",0,IFERROR(F934*INDEX(Map_Sign,MATCH(A934,Map_Code,0)),0))</f>
        <v/>
      </c>
    </row>
    <row r="935">
      <c r="A935" s="4" t="n"/>
      <c r="B935" s="4" t="n"/>
      <c r="C935" s="5" t="n"/>
      <c r="D935" s="18" t="n"/>
      <c r="E935" s="18" t="n"/>
      <c r="F935" s="9">
        <f>D935-E935</f>
        <v/>
      </c>
      <c r="G935">
        <f>IF(A935="","",IFERROR(INDEX(Map_Line,MATCH(A935,Map_Code,0)),"UNMAPPED"))</f>
        <v/>
      </c>
      <c r="H935">
        <f>IF(A935="","",IFERROR(INDEX(Map_Stmt,MATCH(A935,Map_Code,0)),"UNMAPPED"))</f>
        <v/>
      </c>
      <c r="I935" s="9">
        <f>IF(A935="",0,IFERROR(F935*INDEX(Map_Sign,MATCH(A935,Map_Code,0)),0))</f>
        <v/>
      </c>
    </row>
    <row r="936">
      <c r="A936" s="4" t="n"/>
      <c r="B936" s="4" t="n"/>
      <c r="C936" s="5" t="n"/>
      <c r="D936" s="18" t="n"/>
      <c r="E936" s="18" t="n"/>
      <c r="F936" s="9">
        <f>D936-E936</f>
        <v/>
      </c>
      <c r="G936">
        <f>IF(A936="","",IFERROR(INDEX(Map_Line,MATCH(A936,Map_Code,0)),"UNMAPPED"))</f>
        <v/>
      </c>
      <c r="H936">
        <f>IF(A936="","",IFERROR(INDEX(Map_Stmt,MATCH(A936,Map_Code,0)),"UNMAPPED"))</f>
        <v/>
      </c>
      <c r="I936" s="9">
        <f>IF(A936="",0,IFERROR(F936*INDEX(Map_Sign,MATCH(A936,Map_Code,0)),0))</f>
        <v/>
      </c>
    </row>
    <row r="937">
      <c r="A937" s="4" t="n"/>
      <c r="B937" s="4" t="n"/>
      <c r="C937" s="5" t="n"/>
      <c r="D937" s="18" t="n"/>
      <c r="E937" s="18" t="n"/>
      <c r="F937" s="9">
        <f>D937-E937</f>
        <v/>
      </c>
      <c r="G937">
        <f>IF(A937="","",IFERROR(INDEX(Map_Line,MATCH(A937,Map_Code,0)),"UNMAPPED"))</f>
        <v/>
      </c>
      <c r="H937">
        <f>IF(A937="","",IFERROR(INDEX(Map_Stmt,MATCH(A937,Map_Code,0)),"UNMAPPED"))</f>
        <v/>
      </c>
      <c r="I937" s="9">
        <f>IF(A937="",0,IFERROR(F937*INDEX(Map_Sign,MATCH(A937,Map_Code,0)),0))</f>
        <v/>
      </c>
    </row>
    <row r="938">
      <c r="A938" s="4" t="n"/>
      <c r="B938" s="4" t="n"/>
      <c r="C938" s="5" t="n"/>
      <c r="D938" s="18" t="n"/>
      <c r="E938" s="18" t="n"/>
      <c r="F938" s="9">
        <f>D938-E938</f>
        <v/>
      </c>
      <c r="G938">
        <f>IF(A938="","",IFERROR(INDEX(Map_Line,MATCH(A938,Map_Code,0)),"UNMAPPED"))</f>
        <v/>
      </c>
      <c r="H938">
        <f>IF(A938="","",IFERROR(INDEX(Map_Stmt,MATCH(A938,Map_Code,0)),"UNMAPPED"))</f>
        <v/>
      </c>
      <c r="I938" s="9">
        <f>IF(A938="",0,IFERROR(F938*INDEX(Map_Sign,MATCH(A938,Map_Code,0)),0))</f>
        <v/>
      </c>
    </row>
    <row r="939">
      <c r="A939" s="4" t="n"/>
      <c r="B939" s="4" t="n"/>
      <c r="C939" s="5" t="n"/>
      <c r="D939" s="18" t="n"/>
      <c r="E939" s="18" t="n"/>
      <c r="F939" s="9">
        <f>D939-E939</f>
        <v/>
      </c>
      <c r="G939">
        <f>IF(A939="","",IFERROR(INDEX(Map_Line,MATCH(A939,Map_Code,0)),"UNMAPPED"))</f>
        <v/>
      </c>
      <c r="H939">
        <f>IF(A939="","",IFERROR(INDEX(Map_Stmt,MATCH(A939,Map_Code,0)),"UNMAPPED"))</f>
        <v/>
      </c>
      <c r="I939" s="9">
        <f>IF(A939="",0,IFERROR(F939*INDEX(Map_Sign,MATCH(A939,Map_Code,0)),0))</f>
        <v/>
      </c>
    </row>
    <row r="940">
      <c r="A940" s="4" t="n"/>
      <c r="B940" s="4" t="n"/>
      <c r="C940" s="5" t="n"/>
      <c r="D940" s="18" t="n"/>
      <c r="E940" s="18" t="n"/>
      <c r="F940" s="9">
        <f>D940-E940</f>
        <v/>
      </c>
      <c r="G940">
        <f>IF(A940="","",IFERROR(INDEX(Map_Line,MATCH(A940,Map_Code,0)),"UNMAPPED"))</f>
        <v/>
      </c>
      <c r="H940">
        <f>IF(A940="","",IFERROR(INDEX(Map_Stmt,MATCH(A940,Map_Code,0)),"UNMAPPED"))</f>
        <v/>
      </c>
      <c r="I940" s="9">
        <f>IF(A940="",0,IFERROR(F940*INDEX(Map_Sign,MATCH(A940,Map_Code,0)),0))</f>
        <v/>
      </c>
    </row>
    <row r="941">
      <c r="A941" s="4" t="n"/>
      <c r="B941" s="4" t="n"/>
      <c r="C941" s="5" t="n"/>
      <c r="D941" s="18" t="n"/>
      <c r="E941" s="18" t="n"/>
      <c r="F941" s="9">
        <f>D941-E941</f>
        <v/>
      </c>
      <c r="G941">
        <f>IF(A941="","",IFERROR(INDEX(Map_Line,MATCH(A941,Map_Code,0)),"UNMAPPED"))</f>
        <v/>
      </c>
      <c r="H941">
        <f>IF(A941="","",IFERROR(INDEX(Map_Stmt,MATCH(A941,Map_Code,0)),"UNMAPPED"))</f>
        <v/>
      </c>
      <c r="I941" s="9">
        <f>IF(A941="",0,IFERROR(F941*INDEX(Map_Sign,MATCH(A941,Map_Code,0)),0))</f>
        <v/>
      </c>
    </row>
    <row r="942">
      <c r="A942" s="4" t="n"/>
      <c r="B942" s="4" t="n"/>
      <c r="C942" s="5" t="n"/>
      <c r="D942" s="18" t="n"/>
      <c r="E942" s="18" t="n"/>
      <c r="F942" s="9">
        <f>D942-E942</f>
        <v/>
      </c>
      <c r="G942">
        <f>IF(A942="","",IFERROR(INDEX(Map_Line,MATCH(A942,Map_Code,0)),"UNMAPPED"))</f>
        <v/>
      </c>
      <c r="H942">
        <f>IF(A942="","",IFERROR(INDEX(Map_Stmt,MATCH(A942,Map_Code,0)),"UNMAPPED"))</f>
        <v/>
      </c>
      <c r="I942" s="9">
        <f>IF(A942="",0,IFERROR(F942*INDEX(Map_Sign,MATCH(A942,Map_Code,0)),0))</f>
        <v/>
      </c>
    </row>
    <row r="943">
      <c r="A943" s="4" t="n"/>
      <c r="B943" s="4" t="n"/>
      <c r="C943" s="5" t="n"/>
      <c r="D943" s="18" t="n"/>
      <c r="E943" s="18" t="n"/>
      <c r="F943" s="9">
        <f>D943-E943</f>
        <v/>
      </c>
      <c r="G943">
        <f>IF(A943="","",IFERROR(INDEX(Map_Line,MATCH(A943,Map_Code,0)),"UNMAPPED"))</f>
        <v/>
      </c>
      <c r="H943">
        <f>IF(A943="","",IFERROR(INDEX(Map_Stmt,MATCH(A943,Map_Code,0)),"UNMAPPED"))</f>
        <v/>
      </c>
      <c r="I943" s="9">
        <f>IF(A943="",0,IFERROR(F943*INDEX(Map_Sign,MATCH(A943,Map_Code,0)),0))</f>
        <v/>
      </c>
    </row>
    <row r="944">
      <c r="A944" s="4" t="n"/>
      <c r="B944" s="4" t="n"/>
      <c r="C944" s="5" t="n"/>
      <c r="D944" s="18" t="n"/>
      <c r="E944" s="18" t="n"/>
      <c r="F944" s="9">
        <f>D944-E944</f>
        <v/>
      </c>
      <c r="G944">
        <f>IF(A944="","",IFERROR(INDEX(Map_Line,MATCH(A944,Map_Code,0)),"UNMAPPED"))</f>
        <v/>
      </c>
      <c r="H944">
        <f>IF(A944="","",IFERROR(INDEX(Map_Stmt,MATCH(A944,Map_Code,0)),"UNMAPPED"))</f>
        <v/>
      </c>
      <c r="I944" s="9">
        <f>IF(A944="",0,IFERROR(F944*INDEX(Map_Sign,MATCH(A944,Map_Code,0)),0))</f>
        <v/>
      </c>
    </row>
    <row r="945">
      <c r="A945" s="4" t="n"/>
      <c r="B945" s="4" t="n"/>
      <c r="C945" s="5" t="n"/>
      <c r="D945" s="18" t="n"/>
      <c r="E945" s="18" t="n"/>
      <c r="F945" s="9">
        <f>D945-E945</f>
        <v/>
      </c>
      <c r="G945">
        <f>IF(A945="","",IFERROR(INDEX(Map_Line,MATCH(A945,Map_Code,0)),"UNMAPPED"))</f>
        <v/>
      </c>
      <c r="H945">
        <f>IF(A945="","",IFERROR(INDEX(Map_Stmt,MATCH(A945,Map_Code,0)),"UNMAPPED"))</f>
        <v/>
      </c>
      <c r="I945" s="9">
        <f>IF(A945="",0,IFERROR(F945*INDEX(Map_Sign,MATCH(A945,Map_Code,0)),0))</f>
        <v/>
      </c>
    </row>
    <row r="946">
      <c r="A946" s="4" t="n"/>
      <c r="B946" s="4" t="n"/>
      <c r="C946" s="5" t="n"/>
      <c r="D946" s="18" t="n"/>
      <c r="E946" s="18" t="n"/>
      <c r="F946" s="9">
        <f>D946-E946</f>
        <v/>
      </c>
      <c r="G946">
        <f>IF(A946="","",IFERROR(INDEX(Map_Line,MATCH(A946,Map_Code,0)),"UNMAPPED"))</f>
        <v/>
      </c>
      <c r="H946">
        <f>IF(A946="","",IFERROR(INDEX(Map_Stmt,MATCH(A946,Map_Code,0)),"UNMAPPED"))</f>
        <v/>
      </c>
      <c r="I946" s="9">
        <f>IF(A946="",0,IFERROR(F946*INDEX(Map_Sign,MATCH(A946,Map_Code,0)),0))</f>
        <v/>
      </c>
    </row>
    <row r="947">
      <c r="A947" s="4" t="n"/>
      <c r="B947" s="4" t="n"/>
      <c r="C947" s="5" t="n"/>
      <c r="D947" s="18" t="n"/>
      <c r="E947" s="18" t="n"/>
      <c r="F947" s="9">
        <f>D947-E947</f>
        <v/>
      </c>
      <c r="G947">
        <f>IF(A947="","",IFERROR(INDEX(Map_Line,MATCH(A947,Map_Code,0)),"UNMAPPED"))</f>
        <v/>
      </c>
      <c r="H947">
        <f>IF(A947="","",IFERROR(INDEX(Map_Stmt,MATCH(A947,Map_Code,0)),"UNMAPPED"))</f>
        <v/>
      </c>
      <c r="I947" s="9">
        <f>IF(A947="",0,IFERROR(F947*INDEX(Map_Sign,MATCH(A947,Map_Code,0)),0))</f>
        <v/>
      </c>
    </row>
    <row r="948">
      <c r="A948" s="4" t="n"/>
      <c r="B948" s="4" t="n"/>
      <c r="C948" s="5" t="n"/>
      <c r="D948" s="18" t="n"/>
      <c r="E948" s="18" t="n"/>
      <c r="F948" s="9">
        <f>D948-E948</f>
        <v/>
      </c>
      <c r="G948">
        <f>IF(A948="","",IFERROR(INDEX(Map_Line,MATCH(A948,Map_Code,0)),"UNMAPPED"))</f>
        <v/>
      </c>
      <c r="H948">
        <f>IF(A948="","",IFERROR(INDEX(Map_Stmt,MATCH(A948,Map_Code,0)),"UNMAPPED"))</f>
        <v/>
      </c>
      <c r="I948" s="9">
        <f>IF(A948="",0,IFERROR(F948*INDEX(Map_Sign,MATCH(A948,Map_Code,0)),0))</f>
        <v/>
      </c>
    </row>
    <row r="949">
      <c r="A949" s="4" t="n"/>
      <c r="B949" s="4" t="n"/>
      <c r="C949" s="5" t="n"/>
      <c r="D949" s="18" t="n"/>
      <c r="E949" s="18" t="n"/>
      <c r="F949" s="9">
        <f>D949-E949</f>
        <v/>
      </c>
      <c r="G949">
        <f>IF(A949="","",IFERROR(INDEX(Map_Line,MATCH(A949,Map_Code,0)),"UNMAPPED"))</f>
        <v/>
      </c>
      <c r="H949">
        <f>IF(A949="","",IFERROR(INDEX(Map_Stmt,MATCH(A949,Map_Code,0)),"UNMAPPED"))</f>
        <v/>
      </c>
      <c r="I949" s="9">
        <f>IF(A949="",0,IFERROR(F949*INDEX(Map_Sign,MATCH(A949,Map_Code,0)),0))</f>
        <v/>
      </c>
    </row>
    <row r="950">
      <c r="A950" s="4" t="n"/>
      <c r="B950" s="4" t="n"/>
      <c r="C950" s="5" t="n"/>
      <c r="D950" s="18" t="n"/>
      <c r="E950" s="18" t="n"/>
      <c r="F950" s="9">
        <f>D950-E950</f>
        <v/>
      </c>
      <c r="G950">
        <f>IF(A950="","",IFERROR(INDEX(Map_Line,MATCH(A950,Map_Code,0)),"UNMAPPED"))</f>
        <v/>
      </c>
      <c r="H950">
        <f>IF(A950="","",IFERROR(INDEX(Map_Stmt,MATCH(A950,Map_Code,0)),"UNMAPPED"))</f>
        <v/>
      </c>
      <c r="I950" s="9">
        <f>IF(A950="",0,IFERROR(F950*INDEX(Map_Sign,MATCH(A950,Map_Code,0)),0))</f>
        <v/>
      </c>
    </row>
    <row r="951">
      <c r="A951" s="4" t="n"/>
      <c r="B951" s="4" t="n"/>
      <c r="C951" s="5" t="n"/>
      <c r="D951" s="18" t="n"/>
      <c r="E951" s="18" t="n"/>
      <c r="F951" s="9">
        <f>D951-E951</f>
        <v/>
      </c>
      <c r="G951">
        <f>IF(A951="","",IFERROR(INDEX(Map_Line,MATCH(A951,Map_Code,0)),"UNMAPPED"))</f>
        <v/>
      </c>
      <c r="H951">
        <f>IF(A951="","",IFERROR(INDEX(Map_Stmt,MATCH(A951,Map_Code,0)),"UNMAPPED"))</f>
        <v/>
      </c>
      <c r="I951" s="9">
        <f>IF(A951="",0,IFERROR(F951*INDEX(Map_Sign,MATCH(A951,Map_Code,0)),0))</f>
        <v/>
      </c>
    </row>
    <row r="952">
      <c r="A952" s="4" t="n"/>
      <c r="B952" s="4" t="n"/>
      <c r="C952" s="5" t="n"/>
      <c r="D952" s="18" t="n"/>
      <c r="E952" s="18" t="n"/>
      <c r="F952" s="9">
        <f>D952-E952</f>
        <v/>
      </c>
      <c r="G952">
        <f>IF(A952="","",IFERROR(INDEX(Map_Line,MATCH(A952,Map_Code,0)),"UNMAPPED"))</f>
        <v/>
      </c>
      <c r="H952">
        <f>IF(A952="","",IFERROR(INDEX(Map_Stmt,MATCH(A952,Map_Code,0)),"UNMAPPED"))</f>
        <v/>
      </c>
      <c r="I952" s="9">
        <f>IF(A952="",0,IFERROR(F952*INDEX(Map_Sign,MATCH(A952,Map_Code,0)),0))</f>
        <v/>
      </c>
    </row>
    <row r="953">
      <c r="A953" s="4" t="n"/>
      <c r="B953" s="4" t="n"/>
      <c r="C953" s="5" t="n"/>
      <c r="D953" s="18" t="n"/>
      <c r="E953" s="18" t="n"/>
      <c r="F953" s="9">
        <f>D953-E953</f>
        <v/>
      </c>
      <c r="G953">
        <f>IF(A953="","",IFERROR(INDEX(Map_Line,MATCH(A953,Map_Code,0)),"UNMAPPED"))</f>
        <v/>
      </c>
      <c r="H953">
        <f>IF(A953="","",IFERROR(INDEX(Map_Stmt,MATCH(A953,Map_Code,0)),"UNMAPPED"))</f>
        <v/>
      </c>
      <c r="I953" s="9">
        <f>IF(A953="",0,IFERROR(F953*INDEX(Map_Sign,MATCH(A953,Map_Code,0)),0))</f>
        <v/>
      </c>
    </row>
    <row r="954">
      <c r="A954" s="4" t="n"/>
      <c r="B954" s="4" t="n"/>
      <c r="C954" s="5" t="n"/>
      <c r="D954" s="18" t="n"/>
      <c r="E954" s="18" t="n"/>
      <c r="F954" s="9">
        <f>D954-E954</f>
        <v/>
      </c>
      <c r="G954">
        <f>IF(A954="","",IFERROR(INDEX(Map_Line,MATCH(A954,Map_Code,0)),"UNMAPPED"))</f>
        <v/>
      </c>
      <c r="H954">
        <f>IF(A954="","",IFERROR(INDEX(Map_Stmt,MATCH(A954,Map_Code,0)),"UNMAPPED"))</f>
        <v/>
      </c>
      <c r="I954" s="9">
        <f>IF(A954="",0,IFERROR(F954*INDEX(Map_Sign,MATCH(A954,Map_Code,0)),0))</f>
        <v/>
      </c>
    </row>
    <row r="955">
      <c r="A955" s="4" t="n"/>
      <c r="B955" s="4" t="n"/>
      <c r="C955" s="5" t="n"/>
      <c r="D955" s="18" t="n"/>
      <c r="E955" s="18" t="n"/>
      <c r="F955" s="9">
        <f>D955-E955</f>
        <v/>
      </c>
      <c r="G955">
        <f>IF(A955="","",IFERROR(INDEX(Map_Line,MATCH(A955,Map_Code,0)),"UNMAPPED"))</f>
        <v/>
      </c>
      <c r="H955">
        <f>IF(A955="","",IFERROR(INDEX(Map_Stmt,MATCH(A955,Map_Code,0)),"UNMAPPED"))</f>
        <v/>
      </c>
      <c r="I955" s="9">
        <f>IF(A955="",0,IFERROR(F955*INDEX(Map_Sign,MATCH(A955,Map_Code,0)),0))</f>
        <v/>
      </c>
    </row>
    <row r="956">
      <c r="A956" s="4" t="n"/>
      <c r="B956" s="4" t="n"/>
      <c r="C956" s="5" t="n"/>
      <c r="D956" s="18" t="n"/>
      <c r="E956" s="18" t="n"/>
      <c r="F956" s="9">
        <f>D956-E956</f>
        <v/>
      </c>
      <c r="G956">
        <f>IF(A956="","",IFERROR(INDEX(Map_Line,MATCH(A956,Map_Code,0)),"UNMAPPED"))</f>
        <v/>
      </c>
      <c r="H956">
        <f>IF(A956="","",IFERROR(INDEX(Map_Stmt,MATCH(A956,Map_Code,0)),"UNMAPPED"))</f>
        <v/>
      </c>
      <c r="I956" s="9">
        <f>IF(A956="",0,IFERROR(F956*INDEX(Map_Sign,MATCH(A956,Map_Code,0)),0))</f>
        <v/>
      </c>
    </row>
    <row r="957">
      <c r="A957" s="4" t="n"/>
      <c r="B957" s="4" t="n"/>
      <c r="C957" s="5" t="n"/>
      <c r="D957" s="18" t="n"/>
      <c r="E957" s="18" t="n"/>
      <c r="F957" s="9">
        <f>D957-E957</f>
        <v/>
      </c>
      <c r="G957">
        <f>IF(A957="","",IFERROR(INDEX(Map_Line,MATCH(A957,Map_Code,0)),"UNMAPPED"))</f>
        <v/>
      </c>
      <c r="H957">
        <f>IF(A957="","",IFERROR(INDEX(Map_Stmt,MATCH(A957,Map_Code,0)),"UNMAPPED"))</f>
        <v/>
      </c>
      <c r="I957" s="9">
        <f>IF(A957="",0,IFERROR(F957*INDEX(Map_Sign,MATCH(A957,Map_Code,0)),0))</f>
        <v/>
      </c>
    </row>
    <row r="958">
      <c r="A958" s="4" t="n"/>
      <c r="B958" s="4" t="n"/>
      <c r="C958" s="5" t="n"/>
      <c r="D958" s="18" t="n"/>
      <c r="E958" s="18" t="n"/>
      <c r="F958" s="9">
        <f>D958-E958</f>
        <v/>
      </c>
      <c r="G958">
        <f>IF(A958="","",IFERROR(INDEX(Map_Line,MATCH(A958,Map_Code,0)),"UNMAPPED"))</f>
        <v/>
      </c>
      <c r="H958">
        <f>IF(A958="","",IFERROR(INDEX(Map_Stmt,MATCH(A958,Map_Code,0)),"UNMAPPED"))</f>
        <v/>
      </c>
      <c r="I958" s="9">
        <f>IF(A958="",0,IFERROR(F958*INDEX(Map_Sign,MATCH(A958,Map_Code,0)),0))</f>
        <v/>
      </c>
    </row>
    <row r="959">
      <c r="A959" s="4" t="n"/>
      <c r="B959" s="4" t="n"/>
      <c r="C959" s="5" t="n"/>
      <c r="D959" s="18" t="n"/>
      <c r="E959" s="18" t="n"/>
      <c r="F959" s="9">
        <f>D959-E959</f>
        <v/>
      </c>
      <c r="G959">
        <f>IF(A959="","",IFERROR(INDEX(Map_Line,MATCH(A959,Map_Code,0)),"UNMAPPED"))</f>
        <v/>
      </c>
      <c r="H959">
        <f>IF(A959="","",IFERROR(INDEX(Map_Stmt,MATCH(A959,Map_Code,0)),"UNMAPPED"))</f>
        <v/>
      </c>
      <c r="I959" s="9">
        <f>IF(A959="",0,IFERROR(F959*INDEX(Map_Sign,MATCH(A959,Map_Code,0)),0))</f>
        <v/>
      </c>
    </row>
    <row r="960">
      <c r="A960" s="4" t="n"/>
      <c r="B960" s="4" t="n"/>
      <c r="C960" s="5" t="n"/>
      <c r="D960" s="18" t="n"/>
      <c r="E960" s="18" t="n"/>
      <c r="F960" s="9">
        <f>D960-E960</f>
        <v/>
      </c>
      <c r="G960">
        <f>IF(A960="","",IFERROR(INDEX(Map_Line,MATCH(A960,Map_Code,0)),"UNMAPPED"))</f>
        <v/>
      </c>
      <c r="H960">
        <f>IF(A960="","",IFERROR(INDEX(Map_Stmt,MATCH(A960,Map_Code,0)),"UNMAPPED"))</f>
        <v/>
      </c>
      <c r="I960" s="9">
        <f>IF(A960="",0,IFERROR(F960*INDEX(Map_Sign,MATCH(A960,Map_Code,0)),0))</f>
        <v/>
      </c>
    </row>
    <row r="961">
      <c r="A961" s="4" t="n"/>
      <c r="B961" s="4" t="n"/>
      <c r="C961" s="5" t="n"/>
      <c r="D961" s="18" t="n"/>
      <c r="E961" s="18" t="n"/>
      <c r="F961" s="9">
        <f>D961-E961</f>
        <v/>
      </c>
      <c r="G961">
        <f>IF(A961="","",IFERROR(INDEX(Map_Line,MATCH(A961,Map_Code,0)),"UNMAPPED"))</f>
        <v/>
      </c>
      <c r="H961">
        <f>IF(A961="","",IFERROR(INDEX(Map_Stmt,MATCH(A961,Map_Code,0)),"UNMAPPED"))</f>
        <v/>
      </c>
      <c r="I961" s="9">
        <f>IF(A961="",0,IFERROR(F961*INDEX(Map_Sign,MATCH(A961,Map_Code,0)),0))</f>
        <v/>
      </c>
    </row>
    <row r="962">
      <c r="A962" s="4" t="n"/>
      <c r="B962" s="4" t="n"/>
      <c r="C962" s="5" t="n"/>
      <c r="D962" s="18" t="n"/>
      <c r="E962" s="18" t="n"/>
      <c r="F962" s="9">
        <f>D962-E962</f>
        <v/>
      </c>
      <c r="G962">
        <f>IF(A962="","",IFERROR(INDEX(Map_Line,MATCH(A962,Map_Code,0)),"UNMAPPED"))</f>
        <v/>
      </c>
      <c r="H962">
        <f>IF(A962="","",IFERROR(INDEX(Map_Stmt,MATCH(A962,Map_Code,0)),"UNMAPPED"))</f>
        <v/>
      </c>
      <c r="I962" s="9">
        <f>IF(A962="",0,IFERROR(F962*INDEX(Map_Sign,MATCH(A962,Map_Code,0)),0))</f>
        <v/>
      </c>
    </row>
    <row r="963">
      <c r="A963" s="4" t="n"/>
      <c r="B963" s="4" t="n"/>
      <c r="C963" s="5" t="n"/>
      <c r="D963" s="18" t="n"/>
      <c r="E963" s="18" t="n"/>
      <c r="F963" s="9">
        <f>D963-E963</f>
        <v/>
      </c>
      <c r="G963">
        <f>IF(A963="","",IFERROR(INDEX(Map_Line,MATCH(A963,Map_Code,0)),"UNMAPPED"))</f>
        <v/>
      </c>
      <c r="H963">
        <f>IF(A963="","",IFERROR(INDEX(Map_Stmt,MATCH(A963,Map_Code,0)),"UNMAPPED"))</f>
        <v/>
      </c>
      <c r="I963" s="9">
        <f>IF(A963="",0,IFERROR(F963*INDEX(Map_Sign,MATCH(A963,Map_Code,0)),0))</f>
        <v/>
      </c>
    </row>
    <row r="964">
      <c r="A964" s="4" t="n"/>
      <c r="B964" s="4" t="n"/>
      <c r="C964" s="5" t="n"/>
      <c r="D964" s="18" t="n"/>
      <c r="E964" s="18" t="n"/>
      <c r="F964" s="9">
        <f>D964-E964</f>
        <v/>
      </c>
      <c r="G964">
        <f>IF(A964="","",IFERROR(INDEX(Map_Line,MATCH(A964,Map_Code,0)),"UNMAPPED"))</f>
        <v/>
      </c>
      <c r="H964">
        <f>IF(A964="","",IFERROR(INDEX(Map_Stmt,MATCH(A964,Map_Code,0)),"UNMAPPED"))</f>
        <v/>
      </c>
      <c r="I964" s="9">
        <f>IF(A964="",0,IFERROR(F964*INDEX(Map_Sign,MATCH(A964,Map_Code,0)),0))</f>
        <v/>
      </c>
    </row>
    <row r="965">
      <c r="A965" s="4" t="n"/>
      <c r="B965" s="4" t="n"/>
      <c r="C965" s="5" t="n"/>
      <c r="D965" s="18" t="n"/>
      <c r="E965" s="18" t="n"/>
      <c r="F965" s="9">
        <f>D965-E965</f>
        <v/>
      </c>
      <c r="G965">
        <f>IF(A965="","",IFERROR(INDEX(Map_Line,MATCH(A965,Map_Code,0)),"UNMAPPED"))</f>
        <v/>
      </c>
      <c r="H965">
        <f>IF(A965="","",IFERROR(INDEX(Map_Stmt,MATCH(A965,Map_Code,0)),"UNMAPPED"))</f>
        <v/>
      </c>
      <c r="I965" s="9">
        <f>IF(A965="",0,IFERROR(F965*INDEX(Map_Sign,MATCH(A965,Map_Code,0)),0))</f>
        <v/>
      </c>
    </row>
    <row r="966">
      <c r="A966" s="4" t="n"/>
      <c r="B966" s="4" t="n"/>
      <c r="C966" s="5" t="n"/>
      <c r="D966" s="18" t="n"/>
      <c r="E966" s="18" t="n"/>
      <c r="F966" s="9">
        <f>D966-E966</f>
        <v/>
      </c>
      <c r="G966">
        <f>IF(A966="","",IFERROR(INDEX(Map_Line,MATCH(A966,Map_Code,0)),"UNMAPPED"))</f>
        <v/>
      </c>
      <c r="H966">
        <f>IF(A966="","",IFERROR(INDEX(Map_Stmt,MATCH(A966,Map_Code,0)),"UNMAPPED"))</f>
        <v/>
      </c>
      <c r="I966" s="9">
        <f>IF(A966="",0,IFERROR(F966*INDEX(Map_Sign,MATCH(A966,Map_Code,0)),0))</f>
        <v/>
      </c>
    </row>
    <row r="967">
      <c r="A967" s="4" t="n"/>
      <c r="B967" s="4" t="n"/>
      <c r="C967" s="5" t="n"/>
      <c r="D967" s="18" t="n"/>
      <c r="E967" s="18" t="n"/>
      <c r="F967" s="9">
        <f>D967-E967</f>
        <v/>
      </c>
      <c r="G967">
        <f>IF(A967="","",IFERROR(INDEX(Map_Line,MATCH(A967,Map_Code,0)),"UNMAPPED"))</f>
        <v/>
      </c>
      <c r="H967">
        <f>IF(A967="","",IFERROR(INDEX(Map_Stmt,MATCH(A967,Map_Code,0)),"UNMAPPED"))</f>
        <v/>
      </c>
      <c r="I967" s="9">
        <f>IF(A967="",0,IFERROR(F967*INDEX(Map_Sign,MATCH(A967,Map_Code,0)),0))</f>
        <v/>
      </c>
    </row>
    <row r="968">
      <c r="A968" s="4" t="n"/>
      <c r="B968" s="4" t="n"/>
      <c r="C968" s="5" t="n"/>
      <c r="D968" s="18" t="n"/>
      <c r="E968" s="18" t="n"/>
      <c r="F968" s="9">
        <f>D968-E968</f>
        <v/>
      </c>
      <c r="G968">
        <f>IF(A968="","",IFERROR(INDEX(Map_Line,MATCH(A968,Map_Code,0)),"UNMAPPED"))</f>
        <v/>
      </c>
      <c r="H968">
        <f>IF(A968="","",IFERROR(INDEX(Map_Stmt,MATCH(A968,Map_Code,0)),"UNMAPPED"))</f>
        <v/>
      </c>
      <c r="I968" s="9">
        <f>IF(A968="",0,IFERROR(F968*INDEX(Map_Sign,MATCH(A968,Map_Code,0)),0))</f>
        <v/>
      </c>
    </row>
    <row r="969">
      <c r="A969" s="4" t="n"/>
      <c r="B969" s="4" t="n"/>
      <c r="C969" s="5" t="n"/>
      <c r="D969" s="18" t="n"/>
      <c r="E969" s="18" t="n"/>
      <c r="F969" s="9">
        <f>D969-E969</f>
        <v/>
      </c>
      <c r="G969">
        <f>IF(A969="","",IFERROR(INDEX(Map_Line,MATCH(A969,Map_Code,0)),"UNMAPPED"))</f>
        <v/>
      </c>
      <c r="H969">
        <f>IF(A969="","",IFERROR(INDEX(Map_Stmt,MATCH(A969,Map_Code,0)),"UNMAPPED"))</f>
        <v/>
      </c>
      <c r="I969" s="9">
        <f>IF(A969="",0,IFERROR(F969*INDEX(Map_Sign,MATCH(A969,Map_Code,0)),0))</f>
        <v/>
      </c>
    </row>
    <row r="970">
      <c r="A970" s="4" t="n"/>
      <c r="B970" s="4" t="n"/>
      <c r="C970" s="5" t="n"/>
      <c r="D970" s="18" t="n"/>
      <c r="E970" s="18" t="n"/>
      <c r="F970" s="9">
        <f>D970-E970</f>
        <v/>
      </c>
      <c r="G970">
        <f>IF(A970="","",IFERROR(INDEX(Map_Line,MATCH(A970,Map_Code,0)),"UNMAPPED"))</f>
        <v/>
      </c>
      <c r="H970">
        <f>IF(A970="","",IFERROR(INDEX(Map_Stmt,MATCH(A970,Map_Code,0)),"UNMAPPED"))</f>
        <v/>
      </c>
      <c r="I970" s="9">
        <f>IF(A970="",0,IFERROR(F970*INDEX(Map_Sign,MATCH(A970,Map_Code,0)),0))</f>
        <v/>
      </c>
    </row>
    <row r="971">
      <c r="A971" s="4" t="n"/>
      <c r="B971" s="4" t="n"/>
      <c r="C971" s="5" t="n"/>
      <c r="D971" s="18" t="n"/>
      <c r="E971" s="18" t="n"/>
      <c r="F971" s="9">
        <f>D971-E971</f>
        <v/>
      </c>
      <c r="G971">
        <f>IF(A971="","",IFERROR(INDEX(Map_Line,MATCH(A971,Map_Code,0)),"UNMAPPED"))</f>
        <v/>
      </c>
      <c r="H971">
        <f>IF(A971="","",IFERROR(INDEX(Map_Stmt,MATCH(A971,Map_Code,0)),"UNMAPPED"))</f>
        <v/>
      </c>
      <c r="I971" s="9">
        <f>IF(A971="",0,IFERROR(F971*INDEX(Map_Sign,MATCH(A971,Map_Code,0)),0))</f>
        <v/>
      </c>
    </row>
    <row r="972">
      <c r="A972" s="4" t="n"/>
      <c r="B972" s="4" t="n"/>
      <c r="C972" s="5" t="n"/>
      <c r="D972" s="18" t="n"/>
      <c r="E972" s="18" t="n"/>
      <c r="F972" s="9">
        <f>D972-E972</f>
        <v/>
      </c>
      <c r="G972">
        <f>IF(A972="","",IFERROR(INDEX(Map_Line,MATCH(A972,Map_Code,0)),"UNMAPPED"))</f>
        <v/>
      </c>
      <c r="H972">
        <f>IF(A972="","",IFERROR(INDEX(Map_Stmt,MATCH(A972,Map_Code,0)),"UNMAPPED"))</f>
        <v/>
      </c>
      <c r="I972" s="9">
        <f>IF(A972="",0,IFERROR(F972*INDEX(Map_Sign,MATCH(A972,Map_Code,0)),0))</f>
        <v/>
      </c>
    </row>
    <row r="973">
      <c r="A973" s="4" t="n"/>
      <c r="B973" s="4" t="n"/>
      <c r="C973" s="5" t="n"/>
      <c r="D973" s="18" t="n"/>
      <c r="E973" s="18" t="n"/>
      <c r="F973" s="9">
        <f>D973-E973</f>
        <v/>
      </c>
      <c r="G973">
        <f>IF(A973="","",IFERROR(INDEX(Map_Line,MATCH(A973,Map_Code,0)),"UNMAPPED"))</f>
        <v/>
      </c>
      <c r="H973">
        <f>IF(A973="","",IFERROR(INDEX(Map_Stmt,MATCH(A973,Map_Code,0)),"UNMAPPED"))</f>
        <v/>
      </c>
      <c r="I973" s="9">
        <f>IF(A973="",0,IFERROR(F973*INDEX(Map_Sign,MATCH(A973,Map_Code,0)),0))</f>
        <v/>
      </c>
    </row>
    <row r="974">
      <c r="A974" s="4" t="n"/>
      <c r="B974" s="4" t="n"/>
      <c r="C974" s="5" t="n"/>
      <c r="D974" s="18" t="n"/>
      <c r="E974" s="18" t="n"/>
      <c r="F974" s="9">
        <f>D974-E974</f>
        <v/>
      </c>
      <c r="G974">
        <f>IF(A974="","",IFERROR(INDEX(Map_Line,MATCH(A974,Map_Code,0)),"UNMAPPED"))</f>
        <v/>
      </c>
      <c r="H974">
        <f>IF(A974="","",IFERROR(INDEX(Map_Stmt,MATCH(A974,Map_Code,0)),"UNMAPPED"))</f>
        <v/>
      </c>
      <c r="I974" s="9">
        <f>IF(A974="",0,IFERROR(F974*INDEX(Map_Sign,MATCH(A974,Map_Code,0)),0))</f>
        <v/>
      </c>
    </row>
    <row r="975">
      <c r="A975" s="4" t="n"/>
      <c r="B975" s="4" t="n"/>
      <c r="C975" s="5" t="n"/>
      <c r="D975" s="18" t="n"/>
      <c r="E975" s="18" t="n"/>
      <c r="F975" s="9">
        <f>D975-E975</f>
        <v/>
      </c>
      <c r="G975">
        <f>IF(A975="","",IFERROR(INDEX(Map_Line,MATCH(A975,Map_Code,0)),"UNMAPPED"))</f>
        <v/>
      </c>
      <c r="H975">
        <f>IF(A975="","",IFERROR(INDEX(Map_Stmt,MATCH(A975,Map_Code,0)),"UNMAPPED"))</f>
        <v/>
      </c>
      <c r="I975" s="9">
        <f>IF(A975="",0,IFERROR(F975*INDEX(Map_Sign,MATCH(A975,Map_Code,0)),0))</f>
        <v/>
      </c>
    </row>
    <row r="976">
      <c r="A976" s="4" t="n"/>
      <c r="B976" s="4" t="n"/>
      <c r="C976" s="5" t="n"/>
      <c r="D976" s="18" t="n"/>
      <c r="E976" s="18" t="n"/>
      <c r="F976" s="9">
        <f>D976-E976</f>
        <v/>
      </c>
      <c r="G976">
        <f>IF(A976="","",IFERROR(INDEX(Map_Line,MATCH(A976,Map_Code,0)),"UNMAPPED"))</f>
        <v/>
      </c>
      <c r="H976">
        <f>IF(A976="","",IFERROR(INDEX(Map_Stmt,MATCH(A976,Map_Code,0)),"UNMAPPED"))</f>
        <v/>
      </c>
      <c r="I976" s="9">
        <f>IF(A976="",0,IFERROR(F976*INDEX(Map_Sign,MATCH(A976,Map_Code,0)),0))</f>
        <v/>
      </c>
    </row>
    <row r="977">
      <c r="A977" s="4" t="n"/>
      <c r="B977" s="4" t="n"/>
      <c r="C977" s="5" t="n"/>
      <c r="D977" s="18" t="n"/>
      <c r="E977" s="18" t="n"/>
      <c r="F977" s="9">
        <f>D977-E977</f>
        <v/>
      </c>
      <c r="G977">
        <f>IF(A977="","",IFERROR(INDEX(Map_Line,MATCH(A977,Map_Code,0)),"UNMAPPED"))</f>
        <v/>
      </c>
      <c r="H977">
        <f>IF(A977="","",IFERROR(INDEX(Map_Stmt,MATCH(A977,Map_Code,0)),"UNMAPPED"))</f>
        <v/>
      </c>
      <c r="I977" s="9">
        <f>IF(A977="",0,IFERROR(F977*INDEX(Map_Sign,MATCH(A977,Map_Code,0)),0))</f>
        <v/>
      </c>
    </row>
    <row r="978">
      <c r="A978" s="4" t="n"/>
      <c r="B978" s="4" t="n"/>
      <c r="C978" s="5" t="n"/>
      <c r="D978" s="18" t="n"/>
      <c r="E978" s="18" t="n"/>
      <c r="F978" s="9">
        <f>D978-E978</f>
        <v/>
      </c>
      <c r="G978">
        <f>IF(A978="","",IFERROR(INDEX(Map_Line,MATCH(A978,Map_Code,0)),"UNMAPPED"))</f>
        <v/>
      </c>
      <c r="H978">
        <f>IF(A978="","",IFERROR(INDEX(Map_Stmt,MATCH(A978,Map_Code,0)),"UNMAPPED"))</f>
        <v/>
      </c>
      <c r="I978" s="9">
        <f>IF(A978="",0,IFERROR(F978*INDEX(Map_Sign,MATCH(A978,Map_Code,0)),0))</f>
        <v/>
      </c>
    </row>
    <row r="979">
      <c r="A979" s="4" t="n"/>
      <c r="B979" s="4" t="n"/>
      <c r="C979" s="5" t="n"/>
      <c r="D979" s="18" t="n"/>
      <c r="E979" s="18" t="n"/>
      <c r="F979" s="9">
        <f>D979-E979</f>
        <v/>
      </c>
      <c r="G979">
        <f>IF(A979="","",IFERROR(INDEX(Map_Line,MATCH(A979,Map_Code,0)),"UNMAPPED"))</f>
        <v/>
      </c>
      <c r="H979">
        <f>IF(A979="","",IFERROR(INDEX(Map_Stmt,MATCH(A979,Map_Code,0)),"UNMAPPED"))</f>
        <v/>
      </c>
      <c r="I979" s="9">
        <f>IF(A979="",0,IFERROR(F979*INDEX(Map_Sign,MATCH(A979,Map_Code,0)),0))</f>
        <v/>
      </c>
    </row>
    <row r="980">
      <c r="A980" s="4" t="n"/>
      <c r="B980" s="4" t="n"/>
      <c r="C980" s="5" t="n"/>
      <c r="D980" s="18" t="n"/>
      <c r="E980" s="18" t="n"/>
      <c r="F980" s="9">
        <f>D980-E980</f>
        <v/>
      </c>
      <c r="G980">
        <f>IF(A980="","",IFERROR(INDEX(Map_Line,MATCH(A980,Map_Code,0)),"UNMAPPED"))</f>
        <v/>
      </c>
      <c r="H980">
        <f>IF(A980="","",IFERROR(INDEX(Map_Stmt,MATCH(A980,Map_Code,0)),"UNMAPPED"))</f>
        <v/>
      </c>
      <c r="I980" s="9">
        <f>IF(A980="",0,IFERROR(F980*INDEX(Map_Sign,MATCH(A980,Map_Code,0)),0))</f>
        <v/>
      </c>
    </row>
    <row r="981">
      <c r="A981" s="4" t="n"/>
      <c r="B981" s="4" t="n"/>
      <c r="C981" s="5" t="n"/>
      <c r="D981" s="18" t="n"/>
      <c r="E981" s="18" t="n"/>
      <c r="F981" s="9">
        <f>D981-E981</f>
        <v/>
      </c>
      <c r="G981">
        <f>IF(A981="","",IFERROR(INDEX(Map_Line,MATCH(A981,Map_Code,0)),"UNMAPPED"))</f>
        <v/>
      </c>
      <c r="H981">
        <f>IF(A981="","",IFERROR(INDEX(Map_Stmt,MATCH(A981,Map_Code,0)),"UNMAPPED"))</f>
        <v/>
      </c>
      <c r="I981" s="9">
        <f>IF(A981="",0,IFERROR(F981*INDEX(Map_Sign,MATCH(A981,Map_Code,0)),0))</f>
        <v/>
      </c>
    </row>
    <row r="982">
      <c r="A982" s="4" t="n"/>
      <c r="B982" s="4" t="n"/>
      <c r="C982" s="5" t="n"/>
      <c r="D982" s="18" t="n"/>
      <c r="E982" s="18" t="n"/>
      <c r="F982" s="9">
        <f>D982-E982</f>
        <v/>
      </c>
      <c r="G982">
        <f>IF(A982="","",IFERROR(INDEX(Map_Line,MATCH(A982,Map_Code,0)),"UNMAPPED"))</f>
        <v/>
      </c>
      <c r="H982">
        <f>IF(A982="","",IFERROR(INDEX(Map_Stmt,MATCH(A982,Map_Code,0)),"UNMAPPED"))</f>
        <v/>
      </c>
      <c r="I982" s="9">
        <f>IF(A982="",0,IFERROR(F982*INDEX(Map_Sign,MATCH(A982,Map_Code,0)),0))</f>
        <v/>
      </c>
    </row>
    <row r="983">
      <c r="A983" s="4" t="n"/>
      <c r="B983" s="4" t="n"/>
      <c r="C983" s="5" t="n"/>
      <c r="D983" s="18" t="n"/>
      <c r="E983" s="18" t="n"/>
      <c r="F983" s="9">
        <f>D983-E983</f>
        <v/>
      </c>
      <c r="G983">
        <f>IF(A983="","",IFERROR(INDEX(Map_Line,MATCH(A983,Map_Code,0)),"UNMAPPED"))</f>
        <v/>
      </c>
      <c r="H983">
        <f>IF(A983="","",IFERROR(INDEX(Map_Stmt,MATCH(A983,Map_Code,0)),"UNMAPPED"))</f>
        <v/>
      </c>
      <c r="I983" s="9">
        <f>IF(A983="",0,IFERROR(F983*INDEX(Map_Sign,MATCH(A983,Map_Code,0)),0))</f>
        <v/>
      </c>
    </row>
    <row r="984">
      <c r="A984" s="4" t="n"/>
      <c r="B984" s="4" t="n"/>
      <c r="C984" s="5" t="n"/>
      <c r="D984" s="18" t="n"/>
      <c r="E984" s="18" t="n"/>
      <c r="F984" s="9">
        <f>D984-E984</f>
        <v/>
      </c>
      <c r="G984">
        <f>IF(A984="","",IFERROR(INDEX(Map_Line,MATCH(A984,Map_Code,0)),"UNMAPPED"))</f>
        <v/>
      </c>
      <c r="H984">
        <f>IF(A984="","",IFERROR(INDEX(Map_Stmt,MATCH(A984,Map_Code,0)),"UNMAPPED"))</f>
        <v/>
      </c>
      <c r="I984" s="9">
        <f>IF(A984="",0,IFERROR(F984*INDEX(Map_Sign,MATCH(A984,Map_Code,0)),0))</f>
        <v/>
      </c>
    </row>
    <row r="985">
      <c r="A985" s="4" t="n"/>
      <c r="B985" s="4" t="n"/>
      <c r="C985" s="5" t="n"/>
      <c r="D985" s="18" t="n"/>
      <c r="E985" s="18" t="n"/>
      <c r="F985" s="9">
        <f>D985-E985</f>
        <v/>
      </c>
      <c r="G985">
        <f>IF(A985="","",IFERROR(INDEX(Map_Line,MATCH(A985,Map_Code,0)),"UNMAPPED"))</f>
        <v/>
      </c>
      <c r="H985">
        <f>IF(A985="","",IFERROR(INDEX(Map_Stmt,MATCH(A985,Map_Code,0)),"UNMAPPED"))</f>
        <v/>
      </c>
      <c r="I985" s="9">
        <f>IF(A985="",0,IFERROR(F985*INDEX(Map_Sign,MATCH(A985,Map_Code,0)),0))</f>
        <v/>
      </c>
    </row>
    <row r="986">
      <c r="A986" s="4" t="n"/>
      <c r="B986" s="4" t="n"/>
      <c r="C986" s="5" t="n"/>
      <c r="D986" s="18" t="n"/>
      <c r="E986" s="18" t="n"/>
      <c r="F986" s="9">
        <f>D986-E986</f>
        <v/>
      </c>
      <c r="G986">
        <f>IF(A986="","",IFERROR(INDEX(Map_Line,MATCH(A986,Map_Code,0)),"UNMAPPED"))</f>
        <v/>
      </c>
      <c r="H986">
        <f>IF(A986="","",IFERROR(INDEX(Map_Stmt,MATCH(A986,Map_Code,0)),"UNMAPPED"))</f>
        <v/>
      </c>
      <c r="I986" s="9">
        <f>IF(A986="",0,IFERROR(F986*INDEX(Map_Sign,MATCH(A986,Map_Code,0)),0))</f>
        <v/>
      </c>
    </row>
    <row r="987">
      <c r="A987" s="4" t="n"/>
      <c r="B987" s="4" t="n"/>
      <c r="C987" s="5" t="n"/>
      <c r="D987" s="18" t="n"/>
      <c r="E987" s="18" t="n"/>
      <c r="F987" s="9">
        <f>D987-E987</f>
        <v/>
      </c>
      <c r="G987">
        <f>IF(A987="","",IFERROR(INDEX(Map_Line,MATCH(A987,Map_Code,0)),"UNMAPPED"))</f>
        <v/>
      </c>
      <c r="H987">
        <f>IF(A987="","",IFERROR(INDEX(Map_Stmt,MATCH(A987,Map_Code,0)),"UNMAPPED"))</f>
        <v/>
      </c>
      <c r="I987" s="9">
        <f>IF(A987="",0,IFERROR(F987*INDEX(Map_Sign,MATCH(A987,Map_Code,0)),0))</f>
        <v/>
      </c>
    </row>
    <row r="988">
      <c r="A988" s="4" t="n"/>
      <c r="B988" s="4" t="n"/>
      <c r="C988" s="5" t="n"/>
      <c r="D988" s="18" t="n"/>
      <c r="E988" s="18" t="n"/>
      <c r="F988" s="9">
        <f>D988-E988</f>
        <v/>
      </c>
      <c r="G988">
        <f>IF(A988="","",IFERROR(INDEX(Map_Line,MATCH(A988,Map_Code,0)),"UNMAPPED"))</f>
        <v/>
      </c>
      <c r="H988">
        <f>IF(A988="","",IFERROR(INDEX(Map_Stmt,MATCH(A988,Map_Code,0)),"UNMAPPED"))</f>
        <v/>
      </c>
      <c r="I988" s="9">
        <f>IF(A988="",0,IFERROR(F988*INDEX(Map_Sign,MATCH(A988,Map_Code,0)),0))</f>
        <v/>
      </c>
    </row>
    <row r="989">
      <c r="A989" s="4" t="n"/>
      <c r="B989" s="4" t="n"/>
      <c r="C989" s="5" t="n"/>
      <c r="D989" s="18" t="n"/>
      <c r="E989" s="18" t="n"/>
      <c r="F989" s="9">
        <f>D989-E989</f>
        <v/>
      </c>
      <c r="G989">
        <f>IF(A989="","",IFERROR(INDEX(Map_Line,MATCH(A989,Map_Code,0)),"UNMAPPED"))</f>
        <v/>
      </c>
      <c r="H989">
        <f>IF(A989="","",IFERROR(INDEX(Map_Stmt,MATCH(A989,Map_Code,0)),"UNMAPPED"))</f>
        <v/>
      </c>
      <c r="I989" s="9">
        <f>IF(A989="",0,IFERROR(F989*INDEX(Map_Sign,MATCH(A989,Map_Code,0)),0))</f>
        <v/>
      </c>
    </row>
    <row r="990">
      <c r="A990" s="4" t="n"/>
      <c r="B990" s="4" t="n"/>
      <c r="C990" s="5" t="n"/>
      <c r="D990" s="18" t="n"/>
      <c r="E990" s="18" t="n"/>
      <c r="F990" s="9">
        <f>D990-E990</f>
        <v/>
      </c>
      <c r="G990">
        <f>IF(A990="","",IFERROR(INDEX(Map_Line,MATCH(A990,Map_Code,0)),"UNMAPPED"))</f>
        <v/>
      </c>
      <c r="H990">
        <f>IF(A990="","",IFERROR(INDEX(Map_Stmt,MATCH(A990,Map_Code,0)),"UNMAPPED"))</f>
        <v/>
      </c>
      <c r="I990" s="9">
        <f>IF(A990="",0,IFERROR(F990*INDEX(Map_Sign,MATCH(A990,Map_Code,0)),0))</f>
        <v/>
      </c>
    </row>
    <row r="991">
      <c r="A991" s="4" t="n"/>
      <c r="B991" s="4" t="n"/>
      <c r="C991" s="5" t="n"/>
      <c r="D991" s="18" t="n"/>
      <c r="E991" s="18" t="n"/>
      <c r="F991" s="9">
        <f>D991-E991</f>
        <v/>
      </c>
      <c r="G991">
        <f>IF(A991="","",IFERROR(INDEX(Map_Line,MATCH(A991,Map_Code,0)),"UNMAPPED"))</f>
        <v/>
      </c>
      <c r="H991">
        <f>IF(A991="","",IFERROR(INDEX(Map_Stmt,MATCH(A991,Map_Code,0)),"UNMAPPED"))</f>
        <v/>
      </c>
      <c r="I991" s="9">
        <f>IF(A991="",0,IFERROR(F991*INDEX(Map_Sign,MATCH(A991,Map_Code,0)),0))</f>
        <v/>
      </c>
    </row>
    <row r="992">
      <c r="A992" s="4" t="n"/>
      <c r="B992" s="4" t="n"/>
      <c r="C992" s="5" t="n"/>
      <c r="D992" s="18" t="n"/>
      <c r="E992" s="18" t="n"/>
      <c r="F992" s="9">
        <f>D992-E992</f>
        <v/>
      </c>
      <c r="G992">
        <f>IF(A992="","",IFERROR(INDEX(Map_Line,MATCH(A992,Map_Code,0)),"UNMAPPED"))</f>
        <v/>
      </c>
      <c r="H992">
        <f>IF(A992="","",IFERROR(INDEX(Map_Stmt,MATCH(A992,Map_Code,0)),"UNMAPPED"))</f>
        <v/>
      </c>
      <c r="I992" s="9">
        <f>IF(A992="",0,IFERROR(F992*INDEX(Map_Sign,MATCH(A992,Map_Code,0)),0))</f>
        <v/>
      </c>
    </row>
    <row r="993">
      <c r="A993" s="4" t="n"/>
      <c r="B993" s="4" t="n"/>
      <c r="C993" s="5" t="n"/>
      <c r="D993" s="18" t="n"/>
      <c r="E993" s="18" t="n"/>
      <c r="F993" s="9">
        <f>D993-E993</f>
        <v/>
      </c>
      <c r="G993">
        <f>IF(A993="","",IFERROR(INDEX(Map_Line,MATCH(A993,Map_Code,0)),"UNMAPPED"))</f>
        <v/>
      </c>
      <c r="H993">
        <f>IF(A993="","",IFERROR(INDEX(Map_Stmt,MATCH(A993,Map_Code,0)),"UNMAPPED"))</f>
        <v/>
      </c>
      <c r="I993" s="9">
        <f>IF(A993="",0,IFERROR(F993*INDEX(Map_Sign,MATCH(A993,Map_Code,0)),0))</f>
        <v/>
      </c>
    </row>
    <row r="994">
      <c r="A994" s="4" t="n"/>
      <c r="B994" s="4" t="n"/>
      <c r="C994" s="5" t="n"/>
      <c r="D994" s="18" t="n"/>
      <c r="E994" s="18" t="n"/>
      <c r="F994" s="9">
        <f>D994-E994</f>
        <v/>
      </c>
      <c r="G994">
        <f>IF(A994="","",IFERROR(INDEX(Map_Line,MATCH(A994,Map_Code,0)),"UNMAPPED"))</f>
        <v/>
      </c>
      <c r="H994">
        <f>IF(A994="","",IFERROR(INDEX(Map_Stmt,MATCH(A994,Map_Code,0)),"UNMAPPED"))</f>
        <v/>
      </c>
      <c r="I994" s="9">
        <f>IF(A994="",0,IFERROR(F994*INDEX(Map_Sign,MATCH(A994,Map_Code,0)),0))</f>
        <v/>
      </c>
    </row>
    <row r="995">
      <c r="A995" s="4" t="n"/>
      <c r="B995" s="4" t="n"/>
      <c r="C995" s="5" t="n"/>
      <c r="D995" s="18" t="n"/>
      <c r="E995" s="18" t="n"/>
      <c r="F995" s="9">
        <f>D995-E995</f>
        <v/>
      </c>
      <c r="G995">
        <f>IF(A995="","",IFERROR(INDEX(Map_Line,MATCH(A995,Map_Code,0)),"UNMAPPED"))</f>
        <v/>
      </c>
      <c r="H995">
        <f>IF(A995="","",IFERROR(INDEX(Map_Stmt,MATCH(A995,Map_Code,0)),"UNMAPPED"))</f>
        <v/>
      </c>
      <c r="I995" s="9">
        <f>IF(A995="",0,IFERROR(F995*INDEX(Map_Sign,MATCH(A995,Map_Code,0)),0))</f>
        <v/>
      </c>
    </row>
    <row r="996">
      <c r="A996" s="4" t="n"/>
      <c r="B996" s="4" t="n"/>
      <c r="C996" s="5" t="n"/>
      <c r="D996" s="18" t="n"/>
      <c r="E996" s="18" t="n"/>
      <c r="F996" s="9">
        <f>D996-E996</f>
        <v/>
      </c>
      <c r="G996">
        <f>IF(A996="","",IFERROR(INDEX(Map_Line,MATCH(A996,Map_Code,0)),"UNMAPPED"))</f>
        <v/>
      </c>
      <c r="H996">
        <f>IF(A996="","",IFERROR(INDEX(Map_Stmt,MATCH(A996,Map_Code,0)),"UNMAPPED"))</f>
        <v/>
      </c>
      <c r="I996" s="9">
        <f>IF(A996="",0,IFERROR(F996*INDEX(Map_Sign,MATCH(A996,Map_Code,0)),0))</f>
        <v/>
      </c>
    </row>
    <row r="997">
      <c r="A997" s="4" t="n"/>
      <c r="B997" s="4" t="n"/>
      <c r="C997" s="5" t="n"/>
      <c r="D997" s="18" t="n"/>
      <c r="E997" s="18" t="n"/>
      <c r="F997" s="9">
        <f>D997-E997</f>
        <v/>
      </c>
      <c r="G997">
        <f>IF(A997="","",IFERROR(INDEX(Map_Line,MATCH(A997,Map_Code,0)),"UNMAPPED"))</f>
        <v/>
      </c>
      <c r="H997">
        <f>IF(A997="","",IFERROR(INDEX(Map_Stmt,MATCH(A997,Map_Code,0)),"UNMAPPED"))</f>
        <v/>
      </c>
      <c r="I997" s="9">
        <f>IF(A997="",0,IFERROR(F997*INDEX(Map_Sign,MATCH(A997,Map_Code,0)),0))</f>
        <v/>
      </c>
    </row>
    <row r="998">
      <c r="A998" s="4" t="n"/>
      <c r="B998" s="4" t="n"/>
      <c r="C998" s="5" t="n"/>
      <c r="D998" s="18" t="n"/>
      <c r="E998" s="18" t="n"/>
      <c r="F998" s="9">
        <f>D998-E998</f>
        <v/>
      </c>
      <c r="G998">
        <f>IF(A998="","",IFERROR(INDEX(Map_Line,MATCH(A998,Map_Code,0)),"UNMAPPED"))</f>
        <v/>
      </c>
      <c r="H998">
        <f>IF(A998="","",IFERROR(INDEX(Map_Stmt,MATCH(A998,Map_Code,0)),"UNMAPPED"))</f>
        <v/>
      </c>
      <c r="I998" s="9">
        <f>IF(A998="",0,IFERROR(F998*INDEX(Map_Sign,MATCH(A998,Map_Code,0)),0))</f>
        <v/>
      </c>
    </row>
    <row r="999">
      <c r="A999" s="4" t="n"/>
      <c r="B999" s="4" t="n"/>
      <c r="C999" s="5" t="n"/>
      <c r="D999" s="18" t="n"/>
      <c r="E999" s="18" t="n"/>
      <c r="F999" s="9">
        <f>D999-E999</f>
        <v/>
      </c>
      <c r="G999">
        <f>IF(A999="","",IFERROR(INDEX(Map_Line,MATCH(A999,Map_Code,0)),"UNMAPPED"))</f>
        <v/>
      </c>
      <c r="H999">
        <f>IF(A999="","",IFERROR(INDEX(Map_Stmt,MATCH(A999,Map_Code,0)),"UNMAPPED"))</f>
        <v/>
      </c>
      <c r="I999" s="9">
        <f>IF(A999="",0,IFERROR(F999*INDEX(Map_Sign,MATCH(A999,Map_Code,0)),0))</f>
        <v/>
      </c>
    </row>
    <row r="1000">
      <c r="A1000" s="4" t="n"/>
      <c r="B1000" s="4" t="n"/>
      <c r="C1000" s="5" t="n"/>
      <c r="D1000" s="18" t="n"/>
      <c r="E1000" s="18" t="n"/>
      <c r="F1000" s="9">
        <f>D1000-E1000</f>
        <v/>
      </c>
      <c r="G1000">
        <f>IF(A1000="","",IFERROR(INDEX(Map_Line,MATCH(A1000,Map_Code,0)),"UNMAPPED"))</f>
        <v/>
      </c>
      <c r="H1000">
        <f>IF(A1000="","",IFERROR(INDEX(Map_Stmt,MATCH(A1000,Map_Code,0)),"UNMAPPED"))</f>
        <v/>
      </c>
      <c r="I1000" s="9">
        <f>IF(A1000="",0,IFERROR(F1000*INDEX(Map_Sign,MATCH(A1000,Map_Code,0)),0))</f>
        <v/>
      </c>
    </row>
    <row r="1001">
      <c r="A1001" s="4" t="n"/>
      <c r="B1001" s="4" t="n"/>
      <c r="C1001" s="5" t="n"/>
      <c r="D1001" s="18" t="n"/>
      <c r="E1001" s="18" t="n"/>
      <c r="F1001" s="9">
        <f>D1001-E1001</f>
        <v/>
      </c>
      <c r="G1001">
        <f>IF(A1001="","",IFERROR(INDEX(Map_Line,MATCH(A1001,Map_Code,0)),"UNMAPPED"))</f>
        <v/>
      </c>
      <c r="H1001">
        <f>IF(A1001="","",IFERROR(INDEX(Map_Stmt,MATCH(A1001,Map_Code,0)),"UNMAPPED"))</f>
        <v/>
      </c>
      <c r="I1001" s="9">
        <f>IF(A1001="",0,IFERROR(F1001*INDEX(Map_Sign,MATCH(A1001,Map_Code,0)),0))</f>
        <v/>
      </c>
    </row>
    <row r="1002">
      <c r="A1002" s="4" t="n"/>
      <c r="B1002" s="4" t="n"/>
      <c r="C1002" s="5" t="n"/>
      <c r="D1002" s="18" t="n"/>
      <c r="E1002" s="18" t="n"/>
      <c r="F1002" s="9">
        <f>D1002-E1002</f>
        <v/>
      </c>
      <c r="G1002">
        <f>IF(A1002="","",IFERROR(INDEX(Map_Line,MATCH(A1002,Map_Code,0)),"UNMAPPED"))</f>
        <v/>
      </c>
      <c r="H1002">
        <f>IF(A1002="","",IFERROR(INDEX(Map_Stmt,MATCH(A1002,Map_Code,0)),"UNMAPPED"))</f>
        <v/>
      </c>
      <c r="I1002" s="9">
        <f>IF(A1002="",0,IFERROR(F1002*INDEX(Map_Sign,MATCH(A1002,Map_Code,0)),0))</f>
        <v/>
      </c>
    </row>
    <row r="1003">
      <c r="A1003" s="4" t="n"/>
      <c r="B1003" s="4" t="n"/>
      <c r="C1003" s="5" t="n"/>
      <c r="D1003" s="18" t="n"/>
      <c r="E1003" s="18" t="n"/>
      <c r="F1003" s="9">
        <f>D1003-E1003</f>
        <v/>
      </c>
      <c r="G1003">
        <f>IF(A1003="","",IFERROR(INDEX(Map_Line,MATCH(A1003,Map_Code,0)),"UNMAPPED"))</f>
        <v/>
      </c>
      <c r="H1003">
        <f>IF(A1003="","",IFERROR(INDEX(Map_Stmt,MATCH(A1003,Map_Code,0)),"UNMAPPED"))</f>
        <v/>
      </c>
      <c r="I1003" s="9">
        <f>IF(A1003="",0,IFERROR(F1003*INDEX(Map_Sign,MATCH(A1003,Map_Code,0)),0))</f>
        <v/>
      </c>
    </row>
    <row r="1004">
      <c r="A1004" s="4" t="n"/>
      <c r="B1004" s="4" t="n"/>
      <c r="C1004" s="5" t="n"/>
      <c r="D1004" s="18" t="n"/>
      <c r="E1004" s="18" t="n"/>
      <c r="F1004" s="9">
        <f>D1004-E1004</f>
        <v/>
      </c>
      <c r="G1004">
        <f>IF(A1004="","",IFERROR(INDEX(Map_Line,MATCH(A1004,Map_Code,0)),"UNMAPPED"))</f>
        <v/>
      </c>
      <c r="H1004">
        <f>IF(A1004="","",IFERROR(INDEX(Map_Stmt,MATCH(A1004,Map_Code,0)),"UNMAPPED"))</f>
        <v/>
      </c>
      <c r="I1004" s="9">
        <f>IF(A1004="",0,IFERROR(F1004*INDEX(Map_Sign,MATCH(A1004,Map_Code,0)),0))</f>
        <v/>
      </c>
    </row>
    <row r="1005">
      <c r="A1005" s="4" t="n"/>
      <c r="B1005" s="4" t="n"/>
      <c r="C1005" s="5" t="n"/>
      <c r="D1005" s="18" t="n"/>
      <c r="E1005" s="18" t="n"/>
      <c r="F1005" s="9">
        <f>D1005-E1005</f>
        <v/>
      </c>
      <c r="G1005">
        <f>IF(A1005="","",IFERROR(INDEX(Map_Line,MATCH(A1005,Map_Code,0)),"UNMAPPED"))</f>
        <v/>
      </c>
      <c r="H1005">
        <f>IF(A1005="","",IFERROR(INDEX(Map_Stmt,MATCH(A1005,Map_Code,0)),"UNMAPPED"))</f>
        <v/>
      </c>
      <c r="I1005" s="9">
        <f>IF(A1005="",0,IFERROR(F1005*INDEX(Map_Sign,MATCH(A1005,Map_Code,0)),0))</f>
        <v/>
      </c>
    </row>
    <row r="1006">
      <c r="A1006" s="4" t="n"/>
      <c r="B1006" s="4" t="n"/>
      <c r="C1006" s="5" t="n"/>
      <c r="D1006" s="18" t="n"/>
      <c r="E1006" s="18" t="n"/>
      <c r="F1006" s="9">
        <f>D1006-E1006</f>
        <v/>
      </c>
      <c r="G1006">
        <f>IF(A1006="","",IFERROR(INDEX(Map_Line,MATCH(A1006,Map_Code,0)),"UNMAPPED"))</f>
        <v/>
      </c>
      <c r="H1006">
        <f>IF(A1006="","",IFERROR(INDEX(Map_Stmt,MATCH(A1006,Map_Code,0)),"UNMAPPED"))</f>
        <v/>
      </c>
      <c r="I1006" s="9">
        <f>IF(A1006="",0,IFERROR(F1006*INDEX(Map_Sign,MATCH(A1006,Map_Code,0)),0))</f>
        <v/>
      </c>
    </row>
    <row r="1007">
      <c r="A1007" s="4" t="n"/>
      <c r="B1007" s="4" t="n"/>
      <c r="C1007" s="5" t="n"/>
      <c r="D1007" s="18" t="n"/>
      <c r="E1007" s="18" t="n"/>
      <c r="F1007" s="9">
        <f>D1007-E1007</f>
        <v/>
      </c>
      <c r="G1007">
        <f>IF(A1007="","",IFERROR(INDEX(Map_Line,MATCH(A1007,Map_Code,0)),"UNMAPPED"))</f>
        <v/>
      </c>
      <c r="H1007">
        <f>IF(A1007="","",IFERROR(INDEX(Map_Stmt,MATCH(A1007,Map_Code,0)),"UNMAPPED"))</f>
        <v/>
      </c>
      <c r="I1007" s="9">
        <f>IF(A1007="",0,IFERROR(F1007*INDEX(Map_Sign,MATCH(A1007,Map_Code,0)),0))</f>
        <v/>
      </c>
    </row>
    <row r="1008">
      <c r="A1008" s="4" t="n"/>
      <c r="B1008" s="4" t="n"/>
      <c r="C1008" s="5" t="n"/>
      <c r="D1008" s="18" t="n"/>
      <c r="E1008" s="18" t="n"/>
      <c r="F1008" s="9">
        <f>D1008-E1008</f>
        <v/>
      </c>
      <c r="G1008">
        <f>IF(A1008="","",IFERROR(INDEX(Map_Line,MATCH(A1008,Map_Code,0)),"UNMAPPED"))</f>
        <v/>
      </c>
      <c r="H1008">
        <f>IF(A1008="","",IFERROR(INDEX(Map_Stmt,MATCH(A1008,Map_Code,0)),"UNMAPPED"))</f>
        <v/>
      </c>
      <c r="I1008" s="9">
        <f>IF(A1008="",0,IFERROR(F1008*INDEX(Map_Sign,MATCH(A1008,Map_Code,0)),0))</f>
        <v/>
      </c>
    </row>
    <row r="1009">
      <c r="A1009" s="4" t="n"/>
      <c r="B1009" s="4" t="n"/>
      <c r="C1009" s="5" t="n"/>
      <c r="D1009" s="18" t="n"/>
      <c r="E1009" s="18" t="n"/>
      <c r="F1009" s="9">
        <f>D1009-E1009</f>
        <v/>
      </c>
      <c r="G1009">
        <f>IF(A1009="","",IFERROR(INDEX(Map_Line,MATCH(A1009,Map_Code,0)),"UNMAPPED"))</f>
        <v/>
      </c>
      <c r="H1009">
        <f>IF(A1009="","",IFERROR(INDEX(Map_Stmt,MATCH(A1009,Map_Code,0)),"UNMAPPED"))</f>
        <v/>
      </c>
      <c r="I1009" s="9">
        <f>IF(A1009="",0,IFERROR(F1009*INDEX(Map_Sign,MATCH(A1009,Map_Code,0)),0))</f>
        <v/>
      </c>
    </row>
    <row r="1010">
      <c r="A1010" s="4" t="n"/>
      <c r="B1010" s="4" t="n"/>
      <c r="C1010" s="5" t="n"/>
      <c r="D1010" s="18" t="n"/>
      <c r="E1010" s="18" t="n"/>
      <c r="F1010" s="9">
        <f>D1010-E1010</f>
        <v/>
      </c>
      <c r="G1010">
        <f>IF(A1010="","",IFERROR(INDEX(Map_Line,MATCH(A1010,Map_Code,0)),"UNMAPPED"))</f>
        <v/>
      </c>
      <c r="H1010">
        <f>IF(A1010="","",IFERROR(INDEX(Map_Stmt,MATCH(A1010,Map_Code,0)),"UNMAPPED"))</f>
        <v/>
      </c>
      <c r="I1010" s="9">
        <f>IF(A1010="",0,IFERROR(F1010*INDEX(Map_Sign,MATCH(A1010,Map_Code,0)),0))</f>
        <v/>
      </c>
    </row>
    <row r="1011">
      <c r="A1011" s="4" t="n"/>
      <c r="B1011" s="4" t="n"/>
      <c r="C1011" s="5" t="n"/>
      <c r="D1011" s="18" t="n"/>
      <c r="E1011" s="18" t="n"/>
      <c r="F1011" s="9">
        <f>D1011-E1011</f>
        <v/>
      </c>
      <c r="G1011">
        <f>IF(A1011="","",IFERROR(INDEX(Map_Line,MATCH(A1011,Map_Code,0)),"UNMAPPED"))</f>
        <v/>
      </c>
      <c r="H1011">
        <f>IF(A1011="","",IFERROR(INDEX(Map_Stmt,MATCH(A1011,Map_Code,0)),"UNMAPPED"))</f>
        <v/>
      </c>
      <c r="I1011" s="9">
        <f>IF(A1011="",0,IFERROR(F1011*INDEX(Map_Sign,MATCH(A1011,Map_Code,0)),0))</f>
        <v/>
      </c>
    </row>
    <row r="1012">
      <c r="A1012" s="4" t="n"/>
      <c r="B1012" s="4" t="n"/>
      <c r="C1012" s="5" t="n"/>
      <c r="D1012" s="18" t="n"/>
      <c r="E1012" s="18" t="n"/>
      <c r="F1012" s="9">
        <f>D1012-E1012</f>
        <v/>
      </c>
      <c r="G1012">
        <f>IF(A1012="","",IFERROR(INDEX(Map_Line,MATCH(A1012,Map_Code,0)),"UNMAPPED"))</f>
        <v/>
      </c>
      <c r="H1012">
        <f>IF(A1012="","",IFERROR(INDEX(Map_Stmt,MATCH(A1012,Map_Code,0)),"UNMAPPED"))</f>
        <v/>
      </c>
      <c r="I1012" s="9">
        <f>IF(A1012="",0,IFERROR(F1012*INDEX(Map_Sign,MATCH(A1012,Map_Code,0)),0))</f>
        <v/>
      </c>
    </row>
    <row r="1013">
      <c r="A1013" s="4" t="n"/>
      <c r="B1013" s="4" t="n"/>
      <c r="C1013" s="5" t="n"/>
      <c r="D1013" s="18" t="n"/>
      <c r="E1013" s="18" t="n"/>
      <c r="F1013" s="9">
        <f>D1013-E1013</f>
        <v/>
      </c>
      <c r="G1013">
        <f>IF(A1013="","",IFERROR(INDEX(Map_Line,MATCH(A1013,Map_Code,0)),"UNMAPPED"))</f>
        <v/>
      </c>
      <c r="H1013">
        <f>IF(A1013="","",IFERROR(INDEX(Map_Stmt,MATCH(A1013,Map_Code,0)),"UNMAPPED"))</f>
        <v/>
      </c>
      <c r="I1013" s="9">
        <f>IF(A1013="",0,IFERROR(F1013*INDEX(Map_Sign,MATCH(A1013,Map_Code,0)),0))</f>
        <v/>
      </c>
    </row>
    <row r="1014">
      <c r="A1014" s="4" t="n"/>
      <c r="B1014" s="4" t="n"/>
      <c r="C1014" s="5" t="n"/>
      <c r="D1014" s="18" t="n"/>
      <c r="E1014" s="18" t="n"/>
      <c r="F1014" s="9">
        <f>D1014-E1014</f>
        <v/>
      </c>
      <c r="G1014">
        <f>IF(A1014="","",IFERROR(INDEX(Map_Line,MATCH(A1014,Map_Code,0)),"UNMAPPED"))</f>
        <v/>
      </c>
      <c r="H1014">
        <f>IF(A1014="","",IFERROR(INDEX(Map_Stmt,MATCH(A1014,Map_Code,0)),"UNMAPPED"))</f>
        <v/>
      </c>
      <c r="I1014" s="9">
        <f>IF(A1014="",0,IFERROR(F1014*INDEX(Map_Sign,MATCH(A1014,Map_Code,0)),0))</f>
        <v/>
      </c>
    </row>
    <row r="1015">
      <c r="A1015" s="4" t="n"/>
      <c r="B1015" s="4" t="n"/>
      <c r="C1015" s="5" t="n"/>
      <c r="D1015" s="18" t="n"/>
      <c r="E1015" s="18" t="n"/>
      <c r="F1015" s="9">
        <f>D1015-E1015</f>
        <v/>
      </c>
      <c r="G1015">
        <f>IF(A1015="","",IFERROR(INDEX(Map_Line,MATCH(A1015,Map_Code,0)),"UNMAPPED"))</f>
        <v/>
      </c>
      <c r="H1015">
        <f>IF(A1015="","",IFERROR(INDEX(Map_Stmt,MATCH(A1015,Map_Code,0)),"UNMAPPED"))</f>
        <v/>
      </c>
      <c r="I1015" s="9">
        <f>IF(A1015="",0,IFERROR(F1015*INDEX(Map_Sign,MATCH(A1015,Map_Code,0)),0))</f>
        <v/>
      </c>
    </row>
    <row r="1016">
      <c r="A1016" s="4" t="n"/>
      <c r="B1016" s="4" t="n"/>
      <c r="C1016" s="5" t="n"/>
      <c r="D1016" s="18" t="n"/>
      <c r="E1016" s="18" t="n"/>
      <c r="F1016" s="9">
        <f>D1016-E1016</f>
        <v/>
      </c>
      <c r="G1016">
        <f>IF(A1016="","",IFERROR(INDEX(Map_Line,MATCH(A1016,Map_Code,0)),"UNMAPPED"))</f>
        <v/>
      </c>
      <c r="H1016">
        <f>IF(A1016="","",IFERROR(INDEX(Map_Stmt,MATCH(A1016,Map_Code,0)),"UNMAPPED"))</f>
        <v/>
      </c>
      <c r="I1016" s="9">
        <f>IF(A1016="",0,IFERROR(F1016*INDEX(Map_Sign,MATCH(A1016,Map_Code,0)),0))</f>
        <v/>
      </c>
    </row>
    <row r="1017">
      <c r="A1017" s="4" t="n"/>
      <c r="B1017" s="4" t="n"/>
      <c r="C1017" s="5" t="n"/>
      <c r="D1017" s="18" t="n"/>
      <c r="E1017" s="18" t="n"/>
      <c r="F1017" s="9">
        <f>D1017-E1017</f>
        <v/>
      </c>
      <c r="G1017">
        <f>IF(A1017="","",IFERROR(INDEX(Map_Line,MATCH(A1017,Map_Code,0)),"UNMAPPED"))</f>
        <v/>
      </c>
      <c r="H1017">
        <f>IF(A1017="","",IFERROR(INDEX(Map_Stmt,MATCH(A1017,Map_Code,0)),"UNMAPPED"))</f>
        <v/>
      </c>
      <c r="I1017" s="9">
        <f>IF(A1017="",0,IFERROR(F1017*INDEX(Map_Sign,MATCH(A1017,Map_Code,0)),0))</f>
        <v/>
      </c>
    </row>
    <row r="1018">
      <c r="A1018" s="4" t="n"/>
      <c r="B1018" s="4" t="n"/>
      <c r="C1018" s="5" t="n"/>
      <c r="D1018" s="18" t="n"/>
      <c r="E1018" s="18" t="n"/>
      <c r="F1018" s="9">
        <f>D1018-E1018</f>
        <v/>
      </c>
      <c r="G1018">
        <f>IF(A1018="","",IFERROR(INDEX(Map_Line,MATCH(A1018,Map_Code,0)),"UNMAPPED"))</f>
        <v/>
      </c>
      <c r="H1018">
        <f>IF(A1018="","",IFERROR(INDEX(Map_Stmt,MATCH(A1018,Map_Code,0)),"UNMAPPED"))</f>
        <v/>
      </c>
      <c r="I1018" s="9">
        <f>IF(A1018="",0,IFERROR(F1018*INDEX(Map_Sign,MATCH(A1018,Map_Code,0)),0))</f>
        <v/>
      </c>
    </row>
    <row r="1019">
      <c r="A1019" s="4" t="n"/>
      <c r="B1019" s="4" t="n"/>
      <c r="C1019" s="5" t="n"/>
      <c r="D1019" s="18" t="n"/>
      <c r="E1019" s="18" t="n"/>
      <c r="F1019" s="9">
        <f>D1019-E1019</f>
        <v/>
      </c>
      <c r="G1019">
        <f>IF(A1019="","",IFERROR(INDEX(Map_Line,MATCH(A1019,Map_Code,0)),"UNMAPPED"))</f>
        <v/>
      </c>
      <c r="H1019">
        <f>IF(A1019="","",IFERROR(INDEX(Map_Stmt,MATCH(A1019,Map_Code,0)),"UNMAPPED"))</f>
        <v/>
      </c>
      <c r="I1019" s="9">
        <f>IF(A1019="",0,IFERROR(F1019*INDEX(Map_Sign,MATCH(A1019,Map_Code,0)),0))</f>
        <v/>
      </c>
    </row>
    <row r="1020">
      <c r="A1020" s="4" t="n"/>
      <c r="B1020" s="4" t="n"/>
      <c r="C1020" s="5" t="n"/>
      <c r="D1020" s="18" t="n"/>
      <c r="E1020" s="18" t="n"/>
      <c r="F1020" s="9">
        <f>D1020-E1020</f>
        <v/>
      </c>
      <c r="G1020">
        <f>IF(A1020="","",IFERROR(INDEX(Map_Line,MATCH(A1020,Map_Code,0)),"UNMAPPED"))</f>
        <v/>
      </c>
      <c r="H1020">
        <f>IF(A1020="","",IFERROR(INDEX(Map_Stmt,MATCH(A1020,Map_Code,0)),"UNMAPPED"))</f>
        <v/>
      </c>
      <c r="I1020" s="9">
        <f>IF(A1020="",0,IFERROR(F1020*INDEX(Map_Sign,MATCH(A1020,Map_Code,0)),0))</f>
        <v/>
      </c>
    </row>
    <row r="1021">
      <c r="A1021" s="4" t="n"/>
      <c r="B1021" s="4" t="n"/>
      <c r="C1021" s="5" t="n"/>
      <c r="D1021" s="18" t="n"/>
      <c r="E1021" s="18" t="n"/>
      <c r="F1021" s="9">
        <f>D1021-E1021</f>
        <v/>
      </c>
      <c r="G1021">
        <f>IF(A1021="","",IFERROR(INDEX(Map_Line,MATCH(A1021,Map_Code,0)),"UNMAPPED"))</f>
        <v/>
      </c>
      <c r="H1021">
        <f>IF(A1021="","",IFERROR(INDEX(Map_Stmt,MATCH(A1021,Map_Code,0)),"UNMAPPED"))</f>
        <v/>
      </c>
      <c r="I1021" s="9">
        <f>IF(A1021="",0,IFERROR(F1021*INDEX(Map_Sign,MATCH(A1021,Map_Code,0)),0))</f>
        <v/>
      </c>
    </row>
    <row r="1022">
      <c r="A1022" s="4" t="n"/>
      <c r="B1022" s="4" t="n"/>
      <c r="C1022" s="5" t="n"/>
      <c r="D1022" s="18" t="n"/>
      <c r="E1022" s="18" t="n"/>
      <c r="F1022" s="9">
        <f>D1022-E1022</f>
        <v/>
      </c>
      <c r="G1022">
        <f>IF(A1022="","",IFERROR(INDEX(Map_Line,MATCH(A1022,Map_Code,0)),"UNMAPPED"))</f>
        <v/>
      </c>
      <c r="H1022">
        <f>IF(A1022="","",IFERROR(INDEX(Map_Stmt,MATCH(A1022,Map_Code,0)),"UNMAPPED"))</f>
        <v/>
      </c>
      <c r="I1022" s="9">
        <f>IF(A1022="",0,IFERROR(F1022*INDEX(Map_Sign,MATCH(A1022,Map_Code,0)),0))</f>
        <v/>
      </c>
    </row>
    <row r="1023">
      <c r="A1023" s="4" t="n"/>
      <c r="B1023" s="4" t="n"/>
      <c r="C1023" s="5" t="n"/>
      <c r="D1023" s="18" t="n"/>
      <c r="E1023" s="18" t="n"/>
      <c r="F1023" s="9">
        <f>D1023-E1023</f>
        <v/>
      </c>
      <c r="G1023">
        <f>IF(A1023="","",IFERROR(INDEX(Map_Line,MATCH(A1023,Map_Code,0)),"UNMAPPED"))</f>
        <v/>
      </c>
      <c r="H1023">
        <f>IF(A1023="","",IFERROR(INDEX(Map_Stmt,MATCH(A1023,Map_Code,0)),"UNMAPPED"))</f>
        <v/>
      </c>
      <c r="I1023" s="9">
        <f>IF(A1023="",0,IFERROR(F1023*INDEX(Map_Sign,MATCH(A1023,Map_Code,0)),0))</f>
        <v/>
      </c>
    </row>
    <row r="1024">
      <c r="A1024" s="4" t="n"/>
      <c r="B1024" s="4" t="n"/>
      <c r="C1024" s="5" t="n"/>
      <c r="D1024" s="18" t="n"/>
      <c r="E1024" s="18" t="n"/>
      <c r="F1024" s="9">
        <f>D1024-E1024</f>
        <v/>
      </c>
      <c r="G1024">
        <f>IF(A1024="","",IFERROR(INDEX(Map_Line,MATCH(A1024,Map_Code,0)),"UNMAPPED"))</f>
        <v/>
      </c>
      <c r="H1024">
        <f>IF(A1024="","",IFERROR(INDEX(Map_Stmt,MATCH(A1024,Map_Code,0)),"UNMAPPED"))</f>
        <v/>
      </c>
      <c r="I1024" s="9">
        <f>IF(A1024="",0,IFERROR(F1024*INDEX(Map_Sign,MATCH(A1024,Map_Code,0)),0))</f>
        <v/>
      </c>
    </row>
    <row r="1025">
      <c r="A1025" s="4" t="n"/>
      <c r="B1025" s="4" t="n"/>
      <c r="C1025" s="5" t="n"/>
      <c r="D1025" s="18" t="n"/>
      <c r="E1025" s="18" t="n"/>
      <c r="F1025" s="9">
        <f>D1025-E1025</f>
        <v/>
      </c>
      <c r="G1025">
        <f>IF(A1025="","",IFERROR(INDEX(Map_Line,MATCH(A1025,Map_Code,0)),"UNMAPPED"))</f>
        <v/>
      </c>
      <c r="H1025">
        <f>IF(A1025="","",IFERROR(INDEX(Map_Stmt,MATCH(A1025,Map_Code,0)),"UNMAPPED"))</f>
        <v/>
      </c>
      <c r="I1025" s="9">
        <f>IF(A1025="",0,IFERROR(F1025*INDEX(Map_Sign,MATCH(A1025,Map_Code,0)),0))</f>
        <v/>
      </c>
    </row>
    <row r="1026">
      <c r="A1026" s="4" t="n"/>
      <c r="B1026" s="4" t="n"/>
      <c r="C1026" s="5" t="n"/>
      <c r="D1026" s="18" t="n"/>
      <c r="E1026" s="18" t="n"/>
      <c r="F1026" s="9">
        <f>D1026-E1026</f>
        <v/>
      </c>
      <c r="G1026">
        <f>IF(A1026="","",IFERROR(INDEX(Map_Line,MATCH(A1026,Map_Code,0)),"UNMAPPED"))</f>
        <v/>
      </c>
      <c r="H1026">
        <f>IF(A1026="","",IFERROR(INDEX(Map_Stmt,MATCH(A1026,Map_Code,0)),"UNMAPPED"))</f>
        <v/>
      </c>
      <c r="I1026" s="9">
        <f>IF(A1026="",0,IFERROR(F1026*INDEX(Map_Sign,MATCH(A1026,Map_Code,0)),0))</f>
        <v/>
      </c>
    </row>
    <row r="1027">
      <c r="A1027" s="4" t="n"/>
      <c r="B1027" s="4" t="n"/>
      <c r="C1027" s="5" t="n"/>
      <c r="D1027" s="18" t="n"/>
      <c r="E1027" s="18" t="n"/>
      <c r="F1027" s="9">
        <f>D1027-E1027</f>
        <v/>
      </c>
      <c r="G1027">
        <f>IF(A1027="","",IFERROR(INDEX(Map_Line,MATCH(A1027,Map_Code,0)),"UNMAPPED"))</f>
        <v/>
      </c>
      <c r="H1027">
        <f>IF(A1027="","",IFERROR(INDEX(Map_Stmt,MATCH(A1027,Map_Code,0)),"UNMAPPED"))</f>
        <v/>
      </c>
      <c r="I1027" s="9">
        <f>IF(A1027="",0,IFERROR(F1027*INDEX(Map_Sign,MATCH(A1027,Map_Code,0)),0))</f>
        <v/>
      </c>
    </row>
    <row r="1028">
      <c r="A1028" s="4" t="n"/>
      <c r="B1028" s="4" t="n"/>
      <c r="C1028" s="5" t="n"/>
      <c r="D1028" s="18" t="n"/>
      <c r="E1028" s="18" t="n"/>
      <c r="F1028" s="9">
        <f>D1028-E1028</f>
        <v/>
      </c>
      <c r="G1028">
        <f>IF(A1028="","",IFERROR(INDEX(Map_Line,MATCH(A1028,Map_Code,0)),"UNMAPPED"))</f>
        <v/>
      </c>
      <c r="H1028">
        <f>IF(A1028="","",IFERROR(INDEX(Map_Stmt,MATCH(A1028,Map_Code,0)),"UNMAPPED"))</f>
        <v/>
      </c>
      <c r="I1028" s="9">
        <f>IF(A1028="",0,IFERROR(F1028*INDEX(Map_Sign,MATCH(A1028,Map_Code,0)),0))</f>
        <v/>
      </c>
    </row>
    <row r="1029">
      <c r="A1029" s="4" t="n"/>
      <c r="B1029" s="4" t="n"/>
      <c r="C1029" s="5" t="n"/>
      <c r="D1029" s="18" t="n"/>
      <c r="E1029" s="18" t="n"/>
      <c r="F1029" s="9">
        <f>D1029-E1029</f>
        <v/>
      </c>
      <c r="G1029">
        <f>IF(A1029="","",IFERROR(INDEX(Map_Line,MATCH(A1029,Map_Code,0)),"UNMAPPED"))</f>
        <v/>
      </c>
      <c r="H1029">
        <f>IF(A1029="","",IFERROR(INDEX(Map_Stmt,MATCH(A1029,Map_Code,0)),"UNMAPPED"))</f>
        <v/>
      </c>
      <c r="I1029" s="9">
        <f>IF(A1029="",0,IFERROR(F1029*INDEX(Map_Sign,MATCH(A1029,Map_Code,0)),0))</f>
        <v/>
      </c>
    </row>
    <row r="1030">
      <c r="A1030" s="4" t="n"/>
      <c r="B1030" s="4" t="n"/>
      <c r="C1030" s="5" t="n"/>
      <c r="D1030" s="18" t="n"/>
      <c r="E1030" s="18" t="n"/>
      <c r="F1030" s="9">
        <f>D1030-E1030</f>
        <v/>
      </c>
      <c r="G1030">
        <f>IF(A1030="","",IFERROR(INDEX(Map_Line,MATCH(A1030,Map_Code,0)),"UNMAPPED"))</f>
        <v/>
      </c>
      <c r="H1030">
        <f>IF(A1030="","",IFERROR(INDEX(Map_Stmt,MATCH(A1030,Map_Code,0)),"UNMAPPED"))</f>
        <v/>
      </c>
      <c r="I1030" s="9">
        <f>IF(A1030="",0,IFERROR(F1030*INDEX(Map_Sign,MATCH(A1030,Map_Code,0)),0))</f>
        <v/>
      </c>
    </row>
    <row r="1031">
      <c r="A1031" s="4" t="n"/>
      <c r="B1031" s="4" t="n"/>
      <c r="C1031" s="5" t="n"/>
      <c r="D1031" s="18" t="n"/>
      <c r="E1031" s="18" t="n"/>
      <c r="F1031" s="9">
        <f>D1031-E1031</f>
        <v/>
      </c>
      <c r="G1031">
        <f>IF(A1031="","",IFERROR(INDEX(Map_Line,MATCH(A1031,Map_Code,0)),"UNMAPPED"))</f>
        <v/>
      </c>
      <c r="H1031">
        <f>IF(A1031="","",IFERROR(INDEX(Map_Stmt,MATCH(A1031,Map_Code,0)),"UNMAPPED"))</f>
        <v/>
      </c>
      <c r="I1031" s="9">
        <f>IF(A1031="",0,IFERROR(F1031*INDEX(Map_Sign,MATCH(A1031,Map_Code,0)),0))</f>
        <v/>
      </c>
    </row>
    <row r="1032">
      <c r="A1032" s="4" t="n"/>
      <c r="B1032" s="4" t="n"/>
      <c r="C1032" s="5" t="n"/>
      <c r="D1032" s="18" t="n"/>
      <c r="E1032" s="18" t="n"/>
      <c r="F1032" s="9">
        <f>D1032-E1032</f>
        <v/>
      </c>
      <c r="G1032">
        <f>IF(A1032="","",IFERROR(INDEX(Map_Line,MATCH(A1032,Map_Code,0)),"UNMAPPED"))</f>
        <v/>
      </c>
      <c r="H1032">
        <f>IF(A1032="","",IFERROR(INDEX(Map_Stmt,MATCH(A1032,Map_Code,0)),"UNMAPPED"))</f>
        <v/>
      </c>
      <c r="I1032" s="9">
        <f>IF(A1032="",0,IFERROR(F1032*INDEX(Map_Sign,MATCH(A1032,Map_Code,0)),0))</f>
        <v/>
      </c>
    </row>
    <row r="1033">
      <c r="A1033" s="4" t="n"/>
      <c r="B1033" s="4" t="n"/>
      <c r="C1033" s="5" t="n"/>
      <c r="D1033" s="18" t="n"/>
      <c r="E1033" s="18" t="n"/>
      <c r="F1033" s="9">
        <f>D1033-E1033</f>
        <v/>
      </c>
      <c r="G1033">
        <f>IF(A1033="","",IFERROR(INDEX(Map_Line,MATCH(A1033,Map_Code,0)),"UNMAPPED"))</f>
        <v/>
      </c>
      <c r="H1033">
        <f>IF(A1033="","",IFERROR(INDEX(Map_Stmt,MATCH(A1033,Map_Code,0)),"UNMAPPED"))</f>
        <v/>
      </c>
      <c r="I1033" s="9">
        <f>IF(A1033="",0,IFERROR(F1033*INDEX(Map_Sign,MATCH(A1033,Map_Code,0)),0))</f>
        <v/>
      </c>
    </row>
    <row r="1034">
      <c r="A1034" s="4" t="n"/>
      <c r="B1034" s="4" t="n"/>
      <c r="C1034" s="5" t="n"/>
      <c r="D1034" s="18" t="n"/>
      <c r="E1034" s="18" t="n"/>
      <c r="F1034" s="9">
        <f>D1034-E1034</f>
        <v/>
      </c>
      <c r="G1034">
        <f>IF(A1034="","",IFERROR(INDEX(Map_Line,MATCH(A1034,Map_Code,0)),"UNMAPPED"))</f>
        <v/>
      </c>
      <c r="H1034">
        <f>IF(A1034="","",IFERROR(INDEX(Map_Stmt,MATCH(A1034,Map_Code,0)),"UNMAPPED"))</f>
        <v/>
      </c>
      <c r="I1034" s="9">
        <f>IF(A1034="",0,IFERROR(F1034*INDEX(Map_Sign,MATCH(A1034,Map_Code,0)),0))</f>
        <v/>
      </c>
    </row>
    <row r="1035">
      <c r="A1035" s="4" t="n"/>
      <c r="B1035" s="4" t="n"/>
      <c r="C1035" s="5" t="n"/>
      <c r="D1035" s="18" t="n"/>
      <c r="E1035" s="18" t="n"/>
      <c r="F1035" s="9">
        <f>D1035-E1035</f>
        <v/>
      </c>
      <c r="G1035">
        <f>IF(A1035="","",IFERROR(INDEX(Map_Line,MATCH(A1035,Map_Code,0)),"UNMAPPED"))</f>
        <v/>
      </c>
      <c r="H1035">
        <f>IF(A1035="","",IFERROR(INDEX(Map_Stmt,MATCH(A1035,Map_Code,0)),"UNMAPPED"))</f>
        <v/>
      </c>
      <c r="I1035" s="9">
        <f>IF(A1035="",0,IFERROR(F1035*INDEX(Map_Sign,MATCH(A1035,Map_Code,0)),0))</f>
        <v/>
      </c>
    </row>
    <row r="1036">
      <c r="A1036" s="4" t="n"/>
      <c r="B1036" s="4" t="n"/>
      <c r="C1036" s="5" t="n"/>
      <c r="D1036" s="18" t="n"/>
      <c r="E1036" s="18" t="n"/>
      <c r="F1036" s="9">
        <f>D1036-E1036</f>
        <v/>
      </c>
      <c r="G1036">
        <f>IF(A1036="","",IFERROR(INDEX(Map_Line,MATCH(A1036,Map_Code,0)),"UNMAPPED"))</f>
        <v/>
      </c>
      <c r="H1036">
        <f>IF(A1036="","",IFERROR(INDEX(Map_Stmt,MATCH(A1036,Map_Code,0)),"UNMAPPED"))</f>
        <v/>
      </c>
      <c r="I1036" s="9">
        <f>IF(A1036="",0,IFERROR(F1036*INDEX(Map_Sign,MATCH(A1036,Map_Code,0)),0))</f>
        <v/>
      </c>
    </row>
    <row r="1037">
      <c r="A1037" s="4" t="n"/>
      <c r="B1037" s="4" t="n"/>
      <c r="C1037" s="5" t="n"/>
      <c r="D1037" s="18" t="n"/>
      <c r="E1037" s="18" t="n"/>
      <c r="F1037" s="9">
        <f>D1037-E1037</f>
        <v/>
      </c>
      <c r="G1037">
        <f>IF(A1037="","",IFERROR(INDEX(Map_Line,MATCH(A1037,Map_Code,0)),"UNMAPPED"))</f>
        <v/>
      </c>
      <c r="H1037">
        <f>IF(A1037="","",IFERROR(INDEX(Map_Stmt,MATCH(A1037,Map_Code,0)),"UNMAPPED"))</f>
        <v/>
      </c>
      <c r="I1037" s="9">
        <f>IF(A1037="",0,IFERROR(F1037*INDEX(Map_Sign,MATCH(A1037,Map_Code,0)),0))</f>
        <v/>
      </c>
    </row>
    <row r="1038">
      <c r="A1038" s="4" t="n"/>
      <c r="B1038" s="4" t="n"/>
      <c r="C1038" s="5" t="n"/>
      <c r="D1038" s="18" t="n"/>
      <c r="E1038" s="18" t="n"/>
      <c r="F1038" s="9">
        <f>D1038-E1038</f>
        <v/>
      </c>
      <c r="G1038">
        <f>IF(A1038="","",IFERROR(INDEX(Map_Line,MATCH(A1038,Map_Code,0)),"UNMAPPED"))</f>
        <v/>
      </c>
      <c r="H1038">
        <f>IF(A1038="","",IFERROR(INDEX(Map_Stmt,MATCH(A1038,Map_Code,0)),"UNMAPPED"))</f>
        <v/>
      </c>
      <c r="I1038" s="9">
        <f>IF(A1038="",0,IFERROR(F1038*INDEX(Map_Sign,MATCH(A1038,Map_Code,0)),0))</f>
        <v/>
      </c>
    </row>
    <row r="1039">
      <c r="A1039" s="4" t="n"/>
      <c r="B1039" s="4" t="n"/>
      <c r="C1039" s="5" t="n"/>
      <c r="D1039" s="18" t="n"/>
      <c r="E1039" s="18" t="n"/>
      <c r="F1039" s="9">
        <f>D1039-E1039</f>
        <v/>
      </c>
      <c r="G1039">
        <f>IF(A1039="","",IFERROR(INDEX(Map_Line,MATCH(A1039,Map_Code,0)),"UNMAPPED"))</f>
        <v/>
      </c>
      <c r="H1039">
        <f>IF(A1039="","",IFERROR(INDEX(Map_Stmt,MATCH(A1039,Map_Code,0)),"UNMAPPED"))</f>
        <v/>
      </c>
      <c r="I1039" s="9">
        <f>IF(A1039="",0,IFERROR(F1039*INDEX(Map_Sign,MATCH(A1039,Map_Code,0)),0))</f>
        <v/>
      </c>
    </row>
    <row r="1040">
      <c r="A1040" s="4" t="n"/>
      <c r="B1040" s="4" t="n"/>
      <c r="C1040" s="5" t="n"/>
      <c r="D1040" s="18" t="n"/>
      <c r="E1040" s="18" t="n"/>
      <c r="F1040" s="9">
        <f>D1040-E1040</f>
        <v/>
      </c>
      <c r="G1040">
        <f>IF(A1040="","",IFERROR(INDEX(Map_Line,MATCH(A1040,Map_Code,0)),"UNMAPPED"))</f>
        <v/>
      </c>
      <c r="H1040">
        <f>IF(A1040="","",IFERROR(INDEX(Map_Stmt,MATCH(A1040,Map_Code,0)),"UNMAPPED"))</f>
        <v/>
      </c>
      <c r="I1040" s="9">
        <f>IF(A1040="",0,IFERROR(F1040*INDEX(Map_Sign,MATCH(A1040,Map_Code,0)),0))</f>
        <v/>
      </c>
    </row>
    <row r="1041">
      <c r="A1041" s="4" t="n"/>
      <c r="B1041" s="4" t="n"/>
      <c r="C1041" s="5" t="n"/>
      <c r="D1041" s="18" t="n"/>
      <c r="E1041" s="18" t="n"/>
      <c r="F1041" s="9">
        <f>D1041-E1041</f>
        <v/>
      </c>
      <c r="G1041">
        <f>IF(A1041="","",IFERROR(INDEX(Map_Line,MATCH(A1041,Map_Code,0)),"UNMAPPED"))</f>
        <v/>
      </c>
      <c r="H1041">
        <f>IF(A1041="","",IFERROR(INDEX(Map_Stmt,MATCH(A1041,Map_Code,0)),"UNMAPPED"))</f>
        <v/>
      </c>
      <c r="I1041" s="9">
        <f>IF(A1041="",0,IFERROR(F1041*INDEX(Map_Sign,MATCH(A1041,Map_Code,0)),0))</f>
        <v/>
      </c>
    </row>
    <row r="1042">
      <c r="A1042" s="4" t="n"/>
      <c r="B1042" s="4" t="n"/>
      <c r="C1042" s="5" t="n"/>
      <c r="D1042" s="18" t="n"/>
      <c r="E1042" s="18" t="n"/>
      <c r="F1042" s="9">
        <f>D1042-E1042</f>
        <v/>
      </c>
      <c r="G1042">
        <f>IF(A1042="","",IFERROR(INDEX(Map_Line,MATCH(A1042,Map_Code,0)),"UNMAPPED"))</f>
        <v/>
      </c>
      <c r="H1042">
        <f>IF(A1042="","",IFERROR(INDEX(Map_Stmt,MATCH(A1042,Map_Code,0)),"UNMAPPED"))</f>
        <v/>
      </c>
      <c r="I1042" s="9">
        <f>IF(A1042="",0,IFERROR(F1042*INDEX(Map_Sign,MATCH(A1042,Map_Code,0)),0))</f>
        <v/>
      </c>
    </row>
    <row r="1043">
      <c r="A1043" s="4" t="n"/>
      <c r="B1043" s="4" t="n"/>
      <c r="C1043" s="5" t="n"/>
      <c r="D1043" s="18" t="n"/>
      <c r="E1043" s="18" t="n"/>
      <c r="F1043" s="9">
        <f>D1043-E1043</f>
        <v/>
      </c>
      <c r="G1043">
        <f>IF(A1043="","",IFERROR(INDEX(Map_Line,MATCH(A1043,Map_Code,0)),"UNMAPPED"))</f>
        <v/>
      </c>
      <c r="H1043">
        <f>IF(A1043="","",IFERROR(INDEX(Map_Stmt,MATCH(A1043,Map_Code,0)),"UNMAPPED"))</f>
        <v/>
      </c>
      <c r="I1043" s="9">
        <f>IF(A1043="",0,IFERROR(F1043*INDEX(Map_Sign,MATCH(A1043,Map_Code,0)),0))</f>
        <v/>
      </c>
    </row>
    <row r="1044">
      <c r="A1044" s="4" t="n"/>
      <c r="B1044" s="4" t="n"/>
      <c r="C1044" s="5" t="n"/>
      <c r="D1044" s="18" t="n"/>
      <c r="E1044" s="18" t="n"/>
      <c r="F1044" s="9">
        <f>D1044-E1044</f>
        <v/>
      </c>
      <c r="G1044">
        <f>IF(A1044="","",IFERROR(INDEX(Map_Line,MATCH(A1044,Map_Code,0)),"UNMAPPED"))</f>
        <v/>
      </c>
      <c r="H1044">
        <f>IF(A1044="","",IFERROR(INDEX(Map_Stmt,MATCH(A1044,Map_Code,0)),"UNMAPPED"))</f>
        <v/>
      </c>
      <c r="I1044" s="9">
        <f>IF(A1044="",0,IFERROR(F1044*INDEX(Map_Sign,MATCH(A1044,Map_Code,0)),0))</f>
        <v/>
      </c>
    </row>
    <row r="1045">
      <c r="A1045" s="4" t="n"/>
      <c r="B1045" s="4" t="n"/>
      <c r="C1045" s="5" t="n"/>
      <c r="D1045" s="18" t="n"/>
      <c r="E1045" s="18" t="n"/>
      <c r="F1045" s="9">
        <f>D1045-E1045</f>
        <v/>
      </c>
      <c r="G1045">
        <f>IF(A1045="","",IFERROR(INDEX(Map_Line,MATCH(A1045,Map_Code,0)),"UNMAPPED"))</f>
        <v/>
      </c>
      <c r="H1045">
        <f>IF(A1045="","",IFERROR(INDEX(Map_Stmt,MATCH(A1045,Map_Code,0)),"UNMAPPED"))</f>
        <v/>
      </c>
      <c r="I1045" s="9">
        <f>IF(A1045="",0,IFERROR(F1045*INDEX(Map_Sign,MATCH(A1045,Map_Code,0)),0))</f>
        <v/>
      </c>
    </row>
    <row r="1046">
      <c r="A1046" s="4" t="n"/>
      <c r="B1046" s="4" t="n"/>
      <c r="C1046" s="5" t="n"/>
      <c r="D1046" s="18" t="n"/>
      <c r="E1046" s="18" t="n"/>
      <c r="F1046" s="9">
        <f>D1046-E1046</f>
        <v/>
      </c>
      <c r="G1046">
        <f>IF(A1046="","",IFERROR(INDEX(Map_Line,MATCH(A1046,Map_Code,0)),"UNMAPPED"))</f>
        <v/>
      </c>
      <c r="H1046">
        <f>IF(A1046="","",IFERROR(INDEX(Map_Stmt,MATCH(A1046,Map_Code,0)),"UNMAPPED"))</f>
        <v/>
      </c>
      <c r="I1046" s="9">
        <f>IF(A1046="",0,IFERROR(F1046*INDEX(Map_Sign,MATCH(A1046,Map_Code,0)),0))</f>
        <v/>
      </c>
    </row>
    <row r="1047">
      <c r="A1047" s="4" t="n"/>
      <c r="B1047" s="4" t="n"/>
      <c r="C1047" s="5" t="n"/>
      <c r="D1047" s="18" t="n"/>
      <c r="E1047" s="18" t="n"/>
      <c r="F1047" s="9">
        <f>D1047-E1047</f>
        <v/>
      </c>
      <c r="G1047">
        <f>IF(A1047="","",IFERROR(INDEX(Map_Line,MATCH(A1047,Map_Code,0)),"UNMAPPED"))</f>
        <v/>
      </c>
      <c r="H1047">
        <f>IF(A1047="","",IFERROR(INDEX(Map_Stmt,MATCH(A1047,Map_Code,0)),"UNMAPPED"))</f>
        <v/>
      </c>
      <c r="I1047" s="9">
        <f>IF(A1047="",0,IFERROR(F1047*INDEX(Map_Sign,MATCH(A1047,Map_Code,0)),0))</f>
        <v/>
      </c>
    </row>
    <row r="1048">
      <c r="A1048" s="4" t="n"/>
      <c r="B1048" s="4" t="n"/>
      <c r="C1048" s="5" t="n"/>
      <c r="D1048" s="18" t="n"/>
      <c r="E1048" s="18" t="n"/>
      <c r="F1048" s="9">
        <f>D1048-E1048</f>
        <v/>
      </c>
      <c r="G1048">
        <f>IF(A1048="","",IFERROR(INDEX(Map_Line,MATCH(A1048,Map_Code,0)),"UNMAPPED"))</f>
        <v/>
      </c>
      <c r="H1048">
        <f>IF(A1048="","",IFERROR(INDEX(Map_Stmt,MATCH(A1048,Map_Code,0)),"UNMAPPED"))</f>
        <v/>
      </c>
      <c r="I1048" s="9">
        <f>IF(A1048="",0,IFERROR(F1048*INDEX(Map_Sign,MATCH(A1048,Map_Code,0)),0))</f>
        <v/>
      </c>
    </row>
    <row r="1049">
      <c r="A1049" s="4" t="n"/>
      <c r="B1049" s="4" t="n"/>
      <c r="C1049" s="5" t="n"/>
      <c r="D1049" s="18" t="n"/>
      <c r="E1049" s="18" t="n"/>
      <c r="F1049" s="9">
        <f>D1049-E1049</f>
        <v/>
      </c>
      <c r="G1049">
        <f>IF(A1049="","",IFERROR(INDEX(Map_Line,MATCH(A1049,Map_Code,0)),"UNMAPPED"))</f>
        <v/>
      </c>
      <c r="H1049">
        <f>IF(A1049="","",IFERROR(INDEX(Map_Stmt,MATCH(A1049,Map_Code,0)),"UNMAPPED"))</f>
        <v/>
      </c>
      <c r="I1049" s="9">
        <f>IF(A1049="",0,IFERROR(F1049*INDEX(Map_Sign,MATCH(A1049,Map_Code,0)),0))</f>
        <v/>
      </c>
    </row>
    <row r="1050">
      <c r="A1050" s="4" t="n"/>
      <c r="B1050" s="4" t="n"/>
      <c r="C1050" s="5" t="n"/>
      <c r="D1050" s="18" t="n"/>
      <c r="E1050" s="18" t="n"/>
      <c r="F1050" s="9">
        <f>D1050-E1050</f>
        <v/>
      </c>
      <c r="G1050">
        <f>IF(A1050="","",IFERROR(INDEX(Map_Line,MATCH(A1050,Map_Code,0)),"UNMAPPED"))</f>
        <v/>
      </c>
      <c r="H1050">
        <f>IF(A1050="","",IFERROR(INDEX(Map_Stmt,MATCH(A1050,Map_Code,0)),"UNMAPPED"))</f>
        <v/>
      </c>
      <c r="I1050" s="9">
        <f>IF(A1050="",0,IFERROR(F1050*INDEX(Map_Sign,MATCH(A1050,Map_Code,0)),0))</f>
        <v/>
      </c>
    </row>
    <row r="1051">
      <c r="A1051" s="4" t="n"/>
      <c r="B1051" s="4" t="n"/>
      <c r="C1051" s="5" t="n"/>
      <c r="D1051" s="18" t="n"/>
      <c r="E1051" s="18" t="n"/>
      <c r="F1051" s="9">
        <f>D1051-E1051</f>
        <v/>
      </c>
      <c r="G1051">
        <f>IF(A1051="","",IFERROR(INDEX(Map_Line,MATCH(A1051,Map_Code,0)),"UNMAPPED"))</f>
        <v/>
      </c>
      <c r="H1051">
        <f>IF(A1051="","",IFERROR(INDEX(Map_Stmt,MATCH(A1051,Map_Code,0)),"UNMAPPED"))</f>
        <v/>
      </c>
      <c r="I1051" s="9">
        <f>IF(A1051="",0,IFERROR(F1051*INDEX(Map_Sign,MATCH(A1051,Map_Code,0)),0))</f>
        <v/>
      </c>
    </row>
    <row r="1052">
      <c r="A1052" s="4" t="n"/>
      <c r="B1052" s="4" t="n"/>
      <c r="C1052" s="5" t="n"/>
      <c r="D1052" s="18" t="n"/>
      <c r="E1052" s="18" t="n"/>
      <c r="F1052" s="9">
        <f>D1052-E1052</f>
        <v/>
      </c>
      <c r="G1052">
        <f>IF(A1052="","",IFERROR(INDEX(Map_Line,MATCH(A1052,Map_Code,0)),"UNMAPPED"))</f>
        <v/>
      </c>
      <c r="H1052">
        <f>IF(A1052="","",IFERROR(INDEX(Map_Stmt,MATCH(A1052,Map_Code,0)),"UNMAPPED"))</f>
        <v/>
      </c>
      <c r="I1052" s="9">
        <f>IF(A1052="",0,IFERROR(F1052*INDEX(Map_Sign,MATCH(A1052,Map_Code,0)),0))</f>
        <v/>
      </c>
    </row>
    <row r="1053">
      <c r="A1053" s="4" t="n"/>
      <c r="B1053" s="4" t="n"/>
      <c r="C1053" s="5" t="n"/>
      <c r="D1053" s="18" t="n"/>
      <c r="E1053" s="18" t="n"/>
      <c r="F1053" s="9">
        <f>D1053-E1053</f>
        <v/>
      </c>
      <c r="G1053">
        <f>IF(A1053="","",IFERROR(INDEX(Map_Line,MATCH(A1053,Map_Code,0)),"UNMAPPED"))</f>
        <v/>
      </c>
      <c r="H1053">
        <f>IF(A1053="","",IFERROR(INDEX(Map_Stmt,MATCH(A1053,Map_Code,0)),"UNMAPPED"))</f>
        <v/>
      </c>
      <c r="I1053" s="9">
        <f>IF(A1053="",0,IFERROR(F1053*INDEX(Map_Sign,MATCH(A1053,Map_Code,0)),0))</f>
        <v/>
      </c>
    </row>
    <row r="1054">
      <c r="A1054" s="4" t="n"/>
      <c r="B1054" s="4" t="n"/>
      <c r="C1054" s="5" t="n"/>
      <c r="D1054" s="18" t="n"/>
      <c r="E1054" s="18" t="n"/>
      <c r="F1054" s="9">
        <f>D1054-E1054</f>
        <v/>
      </c>
      <c r="G1054">
        <f>IF(A1054="","",IFERROR(INDEX(Map_Line,MATCH(A1054,Map_Code,0)),"UNMAPPED"))</f>
        <v/>
      </c>
      <c r="H1054">
        <f>IF(A1054="","",IFERROR(INDEX(Map_Stmt,MATCH(A1054,Map_Code,0)),"UNMAPPED"))</f>
        <v/>
      </c>
      <c r="I1054" s="9">
        <f>IF(A1054="",0,IFERROR(F1054*INDEX(Map_Sign,MATCH(A1054,Map_Code,0)),0))</f>
        <v/>
      </c>
    </row>
    <row r="1055">
      <c r="A1055" s="4" t="n"/>
      <c r="B1055" s="4" t="n"/>
      <c r="C1055" s="5" t="n"/>
      <c r="D1055" s="18" t="n"/>
      <c r="E1055" s="18" t="n"/>
      <c r="F1055" s="9">
        <f>D1055-E1055</f>
        <v/>
      </c>
      <c r="G1055">
        <f>IF(A1055="","",IFERROR(INDEX(Map_Line,MATCH(A1055,Map_Code,0)),"UNMAPPED"))</f>
        <v/>
      </c>
      <c r="H1055">
        <f>IF(A1055="","",IFERROR(INDEX(Map_Stmt,MATCH(A1055,Map_Code,0)),"UNMAPPED"))</f>
        <v/>
      </c>
      <c r="I1055" s="9">
        <f>IF(A1055="",0,IFERROR(F1055*INDEX(Map_Sign,MATCH(A1055,Map_Code,0)),0))</f>
        <v/>
      </c>
    </row>
    <row r="1056">
      <c r="A1056" s="4" t="n"/>
      <c r="B1056" s="4" t="n"/>
      <c r="C1056" s="5" t="n"/>
      <c r="D1056" s="18" t="n"/>
      <c r="E1056" s="18" t="n"/>
      <c r="F1056" s="9">
        <f>D1056-E1056</f>
        <v/>
      </c>
      <c r="G1056">
        <f>IF(A1056="","",IFERROR(INDEX(Map_Line,MATCH(A1056,Map_Code,0)),"UNMAPPED"))</f>
        <v/>
      </c>
      <c r="H1056">
        <f>IF(A1056="","",IFERROR(INDEX(Map_Stmt,MATCH(A1056,Map_Code,0)),"UNMAPPED"))</f>
        <v/>
      </c>
      <c r="I1056" s="9">
        <f>IF(A1056="",0,IFERROR(F1056*INDEX(Map_Sign,MATCH(A1056,Map_Code,0)),0))</f>
        <v/>
      </c>
    </row>
    <row r="1057">
      <c r="A1057" s="4" t="n"/>
      <c r="B1057" s="4" t="n"/>
      <c r="C1057" s="5" t="n"/>
      <c r="D1057" s="18" t="n"/>
      <c r="E1057" s="18" t="n"/>
      <c r="F1057" s="9">
        <f>D1057-E1057</f>
        <v/>
      </c>
      <c r="G1057">
        <f>IF(A1057="","",IFERROR(INDEX(Map_Line,MATCH(A1057,Map_Code,0)),"UNMAPPED"))</f>
        <v/>
      </c>
      <c r="H1057">
        <f>IF(A1057="","",IFERROR(INDEX(Map_Stmt,MATCH(A1057,Map_Code,0)),"UNMAPPED"))</f>
        <v/>
      </c>
      <c r="I1057" s="9">
        <f>IF(A1057="",0,IFERROR(F1057*INDEX(Map_Sign,MATCH(A1057,Map_Code,0)),0))</f>
        <v/>
      </c>
    </row>
    <row r="1058">
      <c r="A1058" s="4" t="n"/>
      <c r="B1058" s="4" t="n"/>
      <c r="C1058" s="5" t="n"/>
      <c r="D1058" s="18" t="n"/>
      <c r="E1058" s="18" t="n"/>
      <c r="F1058" s="9">
        <f>D1058-E1058</f>
        <v/>
      </c>
      <c r="G1058">
        <f>IF(A1058="","",IFERROR(INDEX(Map_Line,MATCH(A1058,Map_Code,0)),"UNMAPPED"))</f>
        <v/>
      </c>
      <c r="H1058">
        <f>IF(A1058="","",IFERROR(INDEX(Map_Stmt,MATCH(A1058,Map_Code,0)),"UNMAPPED"))</f>
        <v/>
      </c>
      <c r="I1058" s="9">
        <f>IF(A1058="",0,IFERROR(F1058*INDEX(Map_Sign,MATCH(A1058,Map_Code,0)),0))</f>
        <v/>
      </c>
    </row>
    <row r="1059">
      <c r="A1059" s="4" t="n"/>
      <c r="B1059" s="4" t="n"/>
      <c r="C1059" s="5" t="n"/>
      <c r="D1059" s="18" t="n"/>
      <c r="E1059" s="18" t="n"/>
      <c r="F1059" s="9">
        <f>D1059-E1059</f>
        <v/>
      </c>
      <c r="G1059">
        <f>IF(A1059="","",IFERROR(INDEX(Map_Line,MATCH(A1059,Map_Code,0)),"UNMAPPED"))</f>
        <v/>
      </c>
      <c r="H1059">
        <f>IF(A1059="","",IFERROR(INDEX(Map_Stmt,MATCH(A1059,Map_Code,0)),"UNMAPPED"))</f>
        <v/>
      </c>
      <c r="I1059" s="9">
        <f>IF(A1059="",0,IFERROR(F1059*INDEX(Map_Sign,MATCH(A1059,Map_Code,0)),0))</f>
        <v/>
      </c>
    </row>
    <row r="1060">
      <c r="A1060" s="4" t="n"/>
      <c r="B1060" s="4" t="n"/>
      <c r="C1060" s="5" t="n"/>
      <c r="D1060" s="18" t="n"/>
      <c r="E1060" s="18" t="n"/>
      <c r="F1060" s="9">
        <f>D1060-E1060</f>
        <v/>
      </c>
      <c r="G1060">
        <f>IF(A1060="","",IFERROR(INDEX(Map_Line,MATCH(A1060,Map_Code,0)),"UNMAPPED"))</f>
        <v/>
      </c>
      <c r="H1060">
        <f>IF(A1060="","",IFERROR(INDEX(Map_Stmt,MATCH(A1060,Map_Code,0)),"UNMAPPED"))</f>
        <v/>
      </c>
      <c r="I1060" s="9">
        <f>IF(A1060="",0,IFERROR(F1060*INDEX(Map_Sign,MATCH(A1060,Map_Code,0)),0))</f>
        <v/>
      </c>
    </row>
    <row r="1061">
      <c r="A1061" s="4" t="n"/>
      <c r="B1061" s="4" t="n"/>
      <c r="C1061" s="5" t="n"/>
      <c r="D1061" s="18" t="n"/>
      <c r="E1061" s="18" t="n"/>
      <c r="F1061" s="9">
        <f>D1061-E1061</f>
        <v/>
      </c>
      <c r="G1061">
        <f>IF(A1061="","",IFERROR(INDEX(Map_Line,MATCH(A1061,Map_Code,0)),"UNMAPPED"))</f>
        <v/>
      </c>
      <c r="H1061">
        <f>IF(A1061="","",IFERROR(INDEX(Map_Stmt,MATCH(A1061,Map_Code,0)),"UNMAPPED"))</f>
        <v/>
      </c>
      <c r="I1061" s="9">
        <f>IF(A1061="",0,IFERROR(F1061*INDEX(Map_Sign,MATCH(A1061,Map_Code,0)),0))</f>
        <v/>
      </c>
    </row>
    <row r="1062">
      <c r="A1062" s="4" t="n"/>
      <c r="B1062" s="4" t="n"/>
      <c r="C1062" s="5" t="n"/>
      <c r="D1062" s="18" t="n"/>
      <c r="E1062" s="18" t="n"/>
      <c r="F1062" s="9">
        <f>D1062-E1062</f>
        <v/>
      </c>
      <c r="G1062">
        <f>IF(A1062="","",IFERROR(INDEX(Map_Line,MATCH(A1062,Map_Code,0)),"UNMAPPED"))</f>
        <v/>
      </c>
      <c r="H1062">
        <f>IF(A1062="","",IFERROR(INDEX(Map_Stmt,MATCH(A1062,Map_Code,0)),"UNMAPPED"))</f>
        <v/>
      </c>
      <c r="I1062" s="9">
        <f>IF(A1062="",0,IFERROR(F1062*INDEX(Map_Sign,MATCH(A1062,Map_Code,0)),0))</f>
        <v/>
      </c>
    </row>
    <row r="1063">
      <c r="A1063" s="4" t="n"/>
      <c r="B1063" s="4" t="n"/>
      <c r="C1063" s="5" t="n"/>
      <c r="D1063" s="18" t="n"/>
      <c r="E1063" s="18" t="n"/>
      <c r="F1063" s="9">
        <f>D1063-E1063</f>
        <v/>
      </c>
      <c r="G1063">
        <f>IF(A1063="","",IFERROR(INDEX(Map_Line,MATCH(A1063,Map_Code,0)),"UNMAPPED"))</f>
        <v/>
      </c>
      <c r="H1063">
        <f>IF(A1063="","",IFERROR(INDEX(Map_Stmt,MATCH(A1063,Map_Code,0)),"UNMAPPED"))</f>
        <v/>
      </c>
      <c r="I1063" s="9">
        <f>IF(A1063="",0,IFERROR(F1063*INDEX(Map_Sign,MATCH(A1063,Map_Code,0)),0))</f>
        <v/>
      </c>
    </row>
    <row r="1064">
      <c r="A1064" s="4" t="n"/>
      <c r="B1064" s="4" t="n"/>
      <c r="C1064" s="5" t="n"/>
      <c r="D1064" s="18" t="n"/>
      <c r="E1064" s="18" t="n"/>
      <c r="F1064" s="9">
        <f>D1064-E1064</f>
        <v/>
      </c>
      <c r="G1064">
        <f>IF(A1064="","",IFERROR(INDEX(Map_Line,MATCH(A1064,Map_Code,0)),"UNMAPPED"))</f>
        <v/>
      </c>
      <c r="H1064">
        <f>IF(A1064="","",IFERROR(INDEX(Map_Stmt,MATCH(A1064,Map_Code,0)),"UNMAPPED"))</f>
        <v/>
      </c>
      <c r="I1064" s="9">
        <f>IF(A1064="",0,IFERROR(F1064*INDEX(Map_Sign,MATCH(A1064,Map_Code,0)),0))</f>
        <v/>
      </c>
    </row>
    <row r="1065">
      <c r="A1065" s="4" t="n"/>
      <c r="B1065" s="4" t="n"/>
      <c r="C1065" s="5" t="n"/>
      <c r="D1065" s="18" t="n"/>
      <c r="E1065" s="18" t="n"/>
      <c r="F1065" s="9">
        <f>D1065-E1065</f>
        <v/>
      </c>
      <c r="G1065">
        <f>IF(A1065="","",IFERROR(INDEX(Map_Line,MATCH(A1065,Map_Code,0)),"UNMAPPED"))</f>
        <v/>
      </c>
      <c r="H1065">
        <f>IF(A1065="","",IFERROR(INDEX(Map_Stmt,MATCH(A1065,Map_Code,0)),"UNMAPPED"))</f>
        <v/>
      </c>
      <c r="I1065" s="9">
        <f>IF(A1065="",0,IFERROR(F1065*INDEX(Map_Sign,MATCH(A1065,Map_Code,0)),0))</f>
        <v/>
      </c>
    </row>
    <row r="1066">
      <c r="A1066" s="4" t="n"/>
      <c r="B1066" s="4" t="n"/>
      <c r="C1066" s="5" t="n"/>
      <c r="D1066" s="18" t="n"/>
      <c r="E1066" s="18" t="n"/>
      <c r="F1066" s="9">
        <f>D1066-E1066</f>
        <v/>
      </c>
      <c r="G1066">
        <f>IF(A1066="","",IFERROR(INDEX(Map_Line,MATCH(A1066,Map_Code,0)),"UNMAPPED"))</f>
        <v/>
      </c>
      <c r="H1066">
        <f>IF(A1066="","",IFERROR(INDEX(Map_Stmt,MATCH(A1066,Map_Code,0)),"UNMAPPED"))</f>
        <v/>
      </c>
      <c r="I1066" s="9">
        <f>IF(A1066="",0,IFERROR(F1066*INDEX(Map_Sign,MATCH(A1066,Map_Code,0)),0))</f>
        <v/>
      </c>
    </row>
    <row r="1067">
      <c r="A1067" s="4" t="n"/>
      <c r="B1067" s="4" t="n"/>
      <c r="C1067" s="5" t="n"/>
      <c r="D1067" s="18" t="n"/>
      <c r="E1067" s="18" t="n"/>
      <c r="F1067" s="9">
        <f>D1067-E1067</f>
        <v/>
      </c>
      <c r="G1067">
        <f>IF(A1067="","",IFERROR(INDEX(Map_Line,MATCH(A1067,Map_Code,0)),"UNMAPPED"))</f>
        <v/>
      </c>
      <c r="H1067">
        <f>IF(A1067="","",IFERROR(INDEX(Map_Stmt,MATCH(A1067,Map_Code,0)),"UNMAPPED"))</f>
        <v/>
      </c>
      <c r="I1067" s="9">
        <f>IF(A1067="",0,IFERROR(F1067*INDEX(Map_Sign,MATCH(A1067,Map_Code,0)),0))</f>
        <v/>
      </c>
    </row>
    <row r="1068">
      <c r="A1068" s="4" t="n"/>
      <c r="B1068" s="4" t="n"/>
      <c r="C1068" s="5" t="n"/>
      <c r="D1068" s="18" t="n"/>
      <c r="E1068" s="18" t="n"/>
      <c r="F1068" s="9">
        <f>D1068-E1068</f>
        <v/>
      </c>
      <c r="G1068">
        <f>IF(A1068="","",IFERROR(INDEX(Map_Line,MATCH(A1068,Map_Code,0)),"UNMAPPED"))</f>
        <v/>
      </c>
      <c r="H1068">
        <f>IF(A1068="","",IFERROR(INDEX(Map_Stmt,MATCH(A1068,Map_Code,0)),"UNMAPPED"))</f>
        <v/>
      </c>
      <c r="I1068" s="9">
        <f>IF(A1068="",0,IFERROR(F1068*INDEX(Map_Sign,MATCH(A1068,Map_Code,0)),0))</f>
        <v/>
      </c>
    </row>
    <row r="1069">
      <c r="A1069" s="4" t="n"/>
      <c r="B1069" s="4" t="n"/>
      <c r="C1069" s="5" t="n"/>
      <c r="D1069" s="18" t="n"/>
      <c r="E1069" s="18" t="n"/>
      <c r="F1069" s="9">
        <f>D1069-E1069</f>
        <v/>
      </c>
      <c r="G1069">
        <f>IF(A1069="","",IFERROR(INDEX(Map_Line,MATCH(A1069,Map_Code,0)),"UNMAPPED"))</f>
        <v/>
      </c>
      <c r="H1069">
        <f>IF(A1069="","",IFERROR(INDEX(Map_Stmt,MATCH(A1069,Map_Code,0)),"UNMAPPED"))</f>
        <v/>
      </c>
      <c r="I1069" s="9">
        <f>IF(A1069="",0,IFERROR(F1069*INDEX(Map_Sign,MATCH(A1069,Map_Code,0)),0))</f>
        <v/>
      </c>
    </row>
    <row r="1070">
      <c r="A1070" s="4" t="n"/>
      <c r="B1070" s="4" t="n"/>
      <c r="C1070" s="5" t="n"/>
      <c r="D1070" s="18" t="n"/>
      <c r="E1070" s="18" t="n"/>
      <c r="F1070" s="9">
        <f>D1070-E1070</f>
        <v/>
      </c>
      <c r="G1070">
        <f>IF(A1070="","",IFERROR(INDEX(Map_Line,MATCH(A1070,Map_Code,0)),"UNMAPPED"))</f>
        <v/>
      </c>
      <c r="H1070">
        <f>IF(A1070="","",IFERROR(INDEX(Map_Stmt,MATCH(A1070,Map_Code,0)),"UNMAPPED"))</f>
        <v/>
      </c>
      <c r="I1070" s="9">
        <f>IF(A1070="",0,IFERROR(F1070*INDEX(Map_Sign,MATCH(A1070,Map_Code,0)),0))</f>
        <v/>
      </c>
    </row>
    <row r="1071">
      <c r="A1071" s="4" t="n"/>
      <c r="B1071" s="4" t="n"/>
      <c r="C1071" s="5" t="n"/>
      <c r="D1071" s="18" t="n"/>
      <c r="E1071" s="18" t="n"/>
      <c r="F1071" s="9">
        <f>D1071-E1071</f>
        <v/>
      </c>
      <c r="G1071">
        <f>IF(A1071="","",IFERROR(INDEX(Map_Line,MATCH(A1071,Map_Code,0)),"UNMAPPED"))</f>
        <v/>
      </c>
      <c r="H1071">
        <f>IF(A1071="","",IFERROR(INDEX(Map_Stmt,MATCH(A1071,Map_Code,0)),"UNMAPPED"))</f>
        <v/>
      </c>
      <c r="I1071" s="9">
        <f>IF(A1071="",0,IFERROR(F1071*INDEX(Map_Sign,MATCH(A1071,Map_Code,0)),0))</f>
        <v/>
      </c>
    </row>
    <row r="1072">
      <c r="A1072" s="4" t="n"/>
      <c r="B1072" s="4" t="n"/>
      <c r="C1072" s="5" t="n"/>
      <c r="D1072" s="18" t="n"/>
      <c r="E1072" s="18" t="n"/>
      <c r="F1072" s="9">
        <f>D1072-E1072</f>
        <v/>
      </c>
      <c r="G1072">
        <f>IF(A1072="","",IFERROR(INDEX(Map_Line,MATCH(A1072,Map_Code,0)),"UNMAPPED"))</f>
        <v/>
      </c>
      <c r="H1072">
        <f>IF(A1072="","",IFERROR(INDEX(Map_Stmt,MATCH(A1072,Map_Code,0)),"UNMAPPED"))</f>
        <v/>
      </c>
      <c r="I1072" s="9">
        <f>IF(A1072="",0,IFERROR(F1072*INDEX(Map_Sign,MATCH(A1072,Map_Code,0)),0))</f>
        <v/>
      </c>
    </row>
    <row r="1073">
      <c r="A1073" s="4" t="n"/>
      <c r="B1073" s="4" t="n"/>
      <c r="C1073" s="5" t="n"/>
      <c r="D1073" s="18" t="n"/>
      <c r="E1073" s="18" t="n"/>
      <c r="F1073" s="9">
        <f>D1073-E1073</f>
        <v/>
      </c>
      <c r="G1073">
        <f>IF(A1073="","",IFERROR(INDEX(Map_Line,MATCH(A1073,Map_Code,0)),"UNMAPPED"))</f>
        <v/>
      </c>
      <c r="H1073">
        <f>IF(A1073="","",IFERROR(INDEX(Map_Stmt,MATCH(A1073,Map_Code,0)),"UNMAPPED"))</f>
        <v/>
      </c>
      <c r="I1073" s="9">
        <f>IF(A1073="",0,IFERROR(F1073*INDEX(Map_Sign,MATCH(A1073,Map_Code,0)),0))</f>
        <v/>
      </c>
    </row>
    <row r="1074">
      <c r="A1074" s="4" t="n"/>
      <c r="B1074" s="4" t="n"/>
      <c r="C1074" s="5" t="n"/>
      <c r="D1074" s="18" t="n"/>
      <c r="E1074" s="18" t="n"/>
      <c r="F1074" s="9">
        <f>D1074-E1074</f>
        <v/>
      </c>
      <c r="G1074">
        <f>IF(A1074="","",IFERROR(INDEX(Map_Line,MATCH(A1074,Map_Code,0)),"UNMAPPED"))</f>
        <v/>
      </c>
      <c r="H1074">
        <f>IF(A1074="","",IFERROR(INDEX(Map_Stmt,MATCH(A1074,Map_Code,0)),"UNMAPPED"))</f>
        <v/>
      </c>
      <c r="I1074" s="9">
        <f>IF(A1074="",0,IFERROR(F1074*INDEX(Map_Sign,MATCH(A1074,Map_Code,0)),0))</f>
        <v/>
      </c>
    </row>
    <row r="1075">
      <c r="A1075" s="4" t="n"/>
      <c r="B1075" s="4" t="n"/>
      <c r="C1075" s="5" t="n"/>
      <c r="D1075" s="18" t="n"/>
      <c r="E1075" s="18" t="n"/>
      <c r="F1075" s="9">
        <f>D1075-E1075</f>
        <v/>
      </c>
      <c r="G1075">
        <f>IF(A1075="","",IFERROR(INDEX(Map_Line,MATCH(A1075,Map_Code,0)),"UNMAPPED"))</f>
        <v/>
      </c>
      <c r="H1075">
        <f>IF(A1075="","",IFERROR(INDEX(Map_Stmt,MATCH(A1075,Map_Code,0)),"UNMAPPED"))</f>
        <v/>
      </c>
      <c r="I1075" s="9">
        <f>IF(A1075="",0,IFERROR(F1075*INDEX(Map_Sign,MATCH(A1075,Map_Code,0)),0))</f>
        <v/>
      </c>
    </row>
    <row r="1076">
      <c r="A1076" s="4" t="n"/>
      <c r="B1076" s="4" t="n"/>
      <c r="C1076" s="5" t="n"/>
      <c r="D1076" s="18" t="n"/>
      <c r="E1076" s="18" t="n"/>
      <c r="F1076" s="9">
        <f>D1076-E1076</f>
        <v/>
      </c>
      <c r="G1076">
        <f>IF(A1076="","",IFERROR(INDEX(Map_Line,MATCH(A1076,Map_Code,0)),"UNMAPPED"))</f>
        <v/>
      </c>
      <c r="H1076">
        <f>IF(A1076="","",IFERROR(INDEX(Map_Stmt,MATCH(A1076,Map_Code,0)),"UNMAPPED"))</f>
        <v/>
      </c>
      <c r="I1076" s="9">
        <f>IF(A1076="",0,IFERROR(F1076*INDEX(Map_Sign,MATCH(A1076,Map_Code,0)),0))</f>
        <v/>
      </c>
    </row>
    <row r="1077">
      <c r="A1077" s="4" t="n"/>
      <c r="B1077" s="4" t="n"/>
      <c r="C1077" s="5" t="n"/>
      <c r="D1077" s="18" t="n"/>
      <c r="E1077" s="18" t="n"/>
      <c r="F1077" s="9">
        <f>D1077-E1077</f>
        <v/>
      </c>
      <c r="G1077">
        <f>IF(A1077="","",IFERROR(INDEX(Map_Line,MATCH(A1077,Map_Code,0)),"UNMAPPED"))</f>
        <v/>
      </c>
      <c r="H1077">
        <f>IF(A1077="","",IFERROR(INDEX(Map_Stmt,MATCH(A1077,Map_Code,0)),"UNMAPPED"))</f>
        <v/>
      </c>
      <c r="I1077" s="9">
        <f>IF(A1077="",0,IFERROR(F1077*INDEX(Map_Sign,MATCH(A1077,Map_Code,0)),0))</f>
        <v/>
      </c>
    </row>
    <row r="1078">
      <c r="A1078" s="4" t="n"/>
      <c r="B1078" s="4" t="n"/>
      <c r="C1078" s="5" t="n"/>
      <c r="D1078" s="18" t="n"/>
      <c r="E1078" s="18" t="n"/>
      <c r="F1078" s="9">
        <f>D1078-E1078</f>
        <v/>
      </c>
      <c r="G1078">
        <f>IF(A1078="","",IFERROR(INDEX(Map_Line,MATCH(A1078,Map_Code,0)),"UNMAPPED"))</f>
        <v/>
      </c>
      <c r="H1078">
        <f>IF(A1078="","",IFERROR(INDEX(Map_Stmt,MATCH(A1078,Map_Code,0)),"UNMAPPED"))</f>
        <v/>
      </c>
      <c r="I1078" s="9">
        <f>IF(A1078="",0,IFERROR(F1078*INDEX(Map_Sign,MATCH(A1078,Map_Code,0)),0))</f>
        <v/>
      </c>
    </row>
    <row r="1079">
      <c r="A1079" s="4" t="n"/>
      <c r="B1079" s="4" t="n"/>
      <c r="C1079" s="5" t="n"/>
      <c r="D1079" s="18" t="n"/>
      <c r="E1079" s="18" t="n"/>
      <c r="F1079" s="9">
        <f>D1079-E1079</f>
        <v/>
      </c>
      <c r="G1079">
        <f>IF(A1079="","",IFERROR(INDEX(Map_Line,MATCH(A1079,Map_Code,0)),"UNMAPPED"))</f>
        <v/>
      </c>
      <c r="H1079">
        <f>IF(A1079="","",IFERROR(INDEX(Map_Stmt,MATCH(A1079,Map_Code,0)),"UNMAPPED"))</f>
        <v/>
      </c>
      <c r="I1079" s="9">
        <f>IF(A1079="",0,IFERROR(F1079*INDEX(Map_Sign,MATCH(A1079,Map_Code,0)),0))</f>
        <v/>
      </c>
    </row>
    <row r="1080">
      <c r="A1080" s="4" t="n"/>
      <c r="B1080" s="4" t="n"/>
      <c r="C1080" s="5" t="n"/>
      <c r="D1080" s="18" t="n"/>
      <c r="E1080" s="18" t="n"/>
      <c r="F1080" s="9">
        <f>D1080-E1080</f>
        <v/>
      </c>
      <c r="G1080">
        <f>IF(A1080="","",IFERROR(INDEX(Map_Line,MATCH(A1080,Map_Code,0)),"UNMAPPED"))</f>
        <v/>
      </c>
      <c r="H1080">
        <f>IF(A1080="","",IFERROR(INDEX(Map_Stmt,MATCH(A1080,Map_Code,0)),"UNMAPPED"))</f>
        <v/>
      </c>
      <c r="I1080" s="9">
        <f>IF(A1080="",0,IFERROR(F1080*INDEX(Map_Sign,MATCH(A1080,Map_Code,0)),0))</f>
        <v/>
      </c>
    </row>
    <row r="1081">
      <c r="A1081" s="4" t="n"/>
      <c r="B1081" s="4" t="n"/>
      <c r="C1081" s="5" t="n"/>
      <c r="D1081" s="18" t="n"/>
      <c r="E1081" s="18" t="n"/>
      <c r="F1081" s="9">
        <f>D1081-E1081</f>
        <v/>
      </c>
      <c r="G1081">
        <f>IF(A1081="","",IFERROR(INDEX(Map_Line,MATCH(A1081,Map_Code,0)),"UNMAPPED"))</f>
        <v/>
      </c>
      <c r="H1081">
        <f>IF(A1081="","",IFERROR(INDEX(Map_Stmt,MATCH(A1081,Map_Code,0)),"UNMAPPED"))</f>
        <v/>
      </c>
      <c r="I1081" s="9">
        <f>IF(A1081="",0,IFERROR(F1081*INDEX(Map_Sign,MATCH(A1081,Map_Code,0)),0))</f>
        <v/>
      </c>
    </row>
    <row r="1082">
      <c r="A1082" s="4" t="n"/>
      <c r="B1082" s="4" t="n"/>
      <c r="C1082" s="5" t="n"/>
      <c r="D1082" s="18" t="n"/>
      <c r="E1082" s="18" t="n"/>
      <c r="F1082" s="9">
        <f>D1082-E1082</f>
        <v/>
      </c>
      <c r="G1082">
        <f>IF(A1082="","",IFERROR(INDEX(Map_Line,MATCH(A1082,Map_Code,0)),"UNMAPPED"))</f>
        <v/>
      </c>
      <c r="H1082">
        <f>IF(A1082="","",IFERROR(INDEX(Map_Stmt,MATCH(A1082,Map_Code,0)),"UNMAPPED"))</f>
        <v/>
      </c>
      <c r="I1082" s="9">
        <f>IF(A1082="",0,IFERROR(F1082*INDEX(Map_Sign,MATCH(A1082,Map_Code,0)),0))</f>
        <v/>
      </c>
    </row>
    <row r="1083">
      <c r="A1083" s="4" t="n"/>
      <c r="B1083" s="4" t="n"/>
      <c r="C1083" s="5" t="n"/>
      <c r="D1083" s="18" t="n"/>
      <c r="E1083" s="18" t="n"/>
      <c r="F1083" s="9">
        <f>D1083-E1083</f>
        <v/>
      </c>
      <c r="G1083">
        <f>IF(A1083="","",IFERROR(INDEX(Map_Line,MATCH(A1083,Map_Code,0)),"UNMAPPED"))</f>
        <v/>
      </c>
      <c r="H1083">
        <f>IF(A1083="","",IFERROR(INDEX(Map_Stmt,MATCH(A1083,Map_Code,0)),"UNMAPPED"))</f>
        <v/>
      </c>
      <c r="I1083" s="9">
        <f>IF(A1083="",0,IFERROR(F1083*INDEX(Map_Sign,MATCH(A1083,Map_Code,0)),0))</f>
        <v/>
      </c>
    </row>
    <row r="1084">
      <c r="A1084" s="4" t="n"/>
      <c r="B1084" s="4" t="n"/>
      <c r="C1084" s="5" t="n"/>
      <c r="D1084" s="18" t="n"/>
      <c r="E1084" s="18" t="n"/>
      <c r="F1084" s="9">
        <f>D1084-E1084</f>
        <v/>
      </c>
      <c r="G1084">
        <f>IF(A1084="","",IFERROR(INDEX(Map_Line,MATCH(A1084,Map_Code,0)),"UNMAPPED"))</f>
        <v/>
      </c>
      <c r="H1084">
        <f>IF(A1084="","",IFERROR(INDEX(Map_Stmt,MATCH(A1084,Map_Code,0)),"UNMAPPED"))</f>
        <v/>
      </c>
      <c r="I1084" s="9">
        <f>IF(A1084="",0,IFERROR(F1084*INDEX(Map_Sign,MATCH(A1084,Map_Code,0)),0))</f>
        <v/>
      </c>
    </row>
    <row r="1085">
      <c r="A1085" s="4" t="n"/>
      <c r="B1085" s="4" t="n"/>
      <c r="C1085" s="5" t="n"/>
      <c r="D1085" s="18" t="n"/>
      <c r="E1085" s="18" t="n"/>
      <c r="F1085" s="9">
        <f>D1085-E1085</f>
        <v/>
      </c>
      <c r="G1085">
        <f>IF(A1085="","",IFERROR(INDEX(Map_Line,MATCH(A1085,Map_Code,0)),"UNMAPPED"))</f>
        <v/>
      </c>
      <c r="H1085">
        <f>IF(A1085="","",IFERROR(INDEX(Map_Stmt,MATCH(A1085,Map_Code,0)),"UNMAPPED"))</f>
        <v/>
      </c>
      <c r="I1085" s="9">
        <f>IF(A1085="",0,IFERROR(F1085*INDEX(Map_Sign,MATCH(A1085,Map_Code,0)),0))</f>
        <v/>
      </c>
    </row>
    <row r="1086">
      <c r="A1086" s="4" t="n"/>
      <c r="B1086" s="4" t="n"/>
      <c r="C1086" s="5" t="n"/>
      <c r="D1086" s="18" t="n"/>
      <c r="E1086" s="18" t="n"/>
      <c r="F1086" s="9">
        <f>D1086-E1086</f>
        <v/>
      </c>
      <c r="G1086">
        <f>IF(A1086="","",IFERROR(INDEX(Map_Line,MATCH(A1086,Map_Code,0)),"UNMAPPED"))</f>
        <v/>
      </c>
      <c r="H1086">
        <f>IF(A1086="","",IFERROR(INDEX(Map_Stmt,MATCH(A1086,Map_Code,0)),"UNMAPPED"))</f>
        <v/>
      </c>
      <c r="I1086" s="9">
        <f>IF(A1086="",0,IFERROR(F1086*INDEX(Map_Sign,MATCH(A1086,Map_Code,0)),0))</f>
        <v/>
      </c>
    </row>
    <row r="1087">
      <c r="A1087" s="4" t="n"/>
      <c r="B1087" s="4" t="n"/>
      <c r="C1087" s="5" t="n"/>
      <c r="D1087" s="18" t="n"/>
      <c r="E1087" s="18" t="n"/>
      <c r="F1087" s="9">
        <f>D1087-E1087</f>
        <v/>
      </c>
      <c r="G1087">
        <f>IF(A1087="","",IFERROR(INDEX(Map_Line,MATCH(A1087,Map_Code,0)),"UNMAPPED"))</f>
        <v/>
      </c>
      <c r="H1087">
        <f>IF(A1087="","",IFERROR(INDEX(Map_Stmt,MATCH(A1087,Map_Code,0)),"UNMAPPED"))</f>
        <v/>
      </c>
      <c r="I1087" s="9">
        <f>IF(A1087="",0,IFERROR(F1087*INDEX(Map_Sign,MATCH(A1087,Map_Code,0)),0))</f>
        <v/>
      </c>
    </row>
    <row r="1088">
      <c r="A1088" s="4" t="n"/>
      <c r="B1088" s="4" t="n"/>
      <c r="C1088" s="5" t="n"/>
      <c r="D1088" s="18" t="n"/>
      <c r="E1088" s="18" t="n"/>
      <c r="F1088" s="9">
        <f>D1088-E1088</f>
        <v/>
      </c>
      <c r="G1088">
        <f>IF(A1088="","",IFERROR(INDEX(Map_Line,MATCH(A1088,Map_Code,0)),"UNMAPPED"))</f>
        <v/>
      </c>
      <c r="H1088">
        <f>IF(A1088="","",IFERROR(INDEX(Map_Stmt,MATCH(A1088,Map_Code,0)),"UNMAPPED"))</f>
        <v/>
      </c>
      <c r="I1088" s="9">
        <f>IF(A1088="",0,IFERROR(F1088*INDEX(Map_Sign,MATCH(A1088,Map_Code,0)),0))</f>
        <v/>
      </c>
    </row>
    <row r="1089">
      <c r="A1089" s="4" t="n"/>
      <c r="B1089" s="4" t="n"/>
      <c r="C1089" s="5" t="n"/>
      <c r="D1089" s="18" t="n"/>
      <c r="E1089" s="18" t="n"/>
      <c r="F1089" s="9">
        <f>D1089-E1089</f>
        <v/>
      </c>
      <c r="G1089">
        <f>IF(A1089="","",IFERROR(INDEX(Map_Line,MATCH(A1089,Map_Code,0)),"UNMAPPED"))</f>
        <v/>
      </c>
      <c r="H1089">
        <f>IF(A1089="","",IFERROR(INDEX(Map_Stmt,MATCH(A1089,Map_Code,0)),"UNMAPPED"))</f>
        <v/>
      </c>
      <c r="I1089" s="9">
        <f>IF(A1089="",0,IFERROR(F1089*INDEX(Map_Sign,MATCH(A1089,Map_Code,0)),0))</f>
        <v/>
      </c>
    </row>
    <row r="1090">
      <c r="A1090" s="4" t="n"/>
      <c r="B1090" s="4" t="n"/>
      <c r="C1090" s="5" t="n"/>
      <c r="D1090" s="18" t="n"/>
      <c r="E1090" s="18" t="n"/>
      <c r="F1090" s="9">
        <f>D1090-E1090</f>
        <v/>
      </c>
      <c r="G1090">
        <f>IF(A1090="","",IFERROR(INDEX(Map_Line,MATCH(A1090,Map_Code,0)),"UNMAPPED"))</f>
        <v/>
      </c>
      <c r="H1090">
        <f>IF(A1090="","",IFERROR(INDEX(Map_Stmt,MATCH(A1090,Map_Code,0)),"UNMAPPED"))</f>
        <v/>
      </c>
      <c r="I1090" s="9">
        <f>IF(A1090="",0,IFERROR(F1090*INDEX(Map_Sign,MATCH(A1090,Map_Code,0)),0))</f>
        <v/>
      </c>
    </row>
    <row r="1091">
      <c r="A1091" s="4" t="n"/>
      <c r="B1091" s="4" t="n"/>
      <c r="C1091" s="5" t="n"/>
      <c r="D1091" s="18" t="n"/>
      <c r="E1091" s="18" t="n"/>
      <c r="F1091" s="9">
        <f>D1091-E1091</f>
        <v/>
      </c>
      <c r="G1091">
        <f>IF(A1091="","",IFERROR(INDEX(Map_Line,MATCH(A1091,Map_Code,0)),"UNMAPPED"))</f>
        <v/>
      </c>
      <c r="H1091">
        <f>IF(A1091="","",IFERROR(INDEX(Map_Stmt,MATCH(A1091,Map_Code,0)),"UNMAPPED"))</f>
        <v/>
      </c>
      <c r="I1091" s="9">
        <f>IF(A1091="",0,IFERROR(F1091*INDEX(Map_Sign,MATCH(A1091,Map_Code,0)),0))</f>
        <v/>
      </c>
    </row>
    <row r="1092">
      <c r="A1092" s="4" t="n"/>
      <c r="B1092" s="4" t="n"/>
      <c r="C1092" s="5" t="n"/>
      <c r="D1092" s="18" t="n"/>
      <c r="E1092" s="18" t="n"/>
      <c r="F1092" s="9">
        <f>D1092-E1092</f>
        <v/>
      </c>
      <c r="G1092">
        <f>IF(A1092="","",IFERROR(INDEX(Map_Line,MATCH(A1092,Map_Code,0)),"UNMAPPED"))</f>
        <v/>
      </c>
      <c r="H1092">
        <f>IF(A1092="","",IFERROR(INDEX(Map_Stmt,MATCH(A1092,Map_Code,0)),"UNMAPPED"))</f>
        <v/>
      </c>
      <c r="I1092" s="9">
        <f>IF(A1092="",0,IFERROR(F1092*INDEX(Map_Sign,MATCH(A1092,Map_Code,0)),0))</f>
        <v/>
      </c>
    </row>
    <row r="1093">
      <c r="A1093" s="4" t="n"/>
      <c r="B1093" s="4" t="n"/>
      <c r="C1093" s="5" t="n"/>
      <c r="D1093" s="18" t="n"/>
      <c r="E1093" s="18" t="n"/>
      <c r="F1093" s="9">
        <f>D1093-E1093</f>
        <v/>
      </c>
      <c r="G1093">
        <f>IF(A1093="","",IFERROR(INDEX(Map_Line,MATCH(A1093,Map_Code,0)),"UNMAPPED"))</f>
        <v/>
      </c>
      <c r="H1093">
        <f>IF(A1093="","",IFERROR(INDEX(Map_Stmt,MATCH(A1093,Map_Code,0)),"UNMAPPED"))</f>
        <v/>
      </c>
      <c r="I1093" s="9">
        <f>IF(A1093="",0,IFERROR(F1093*INDEX(Map_Sign,MATCH(A1093,Map_Code,0)),0))</f>
        <v/>
      </c>
    </row>
    <row r="1094">
      <c r="A1094" s="4" t="n"/>
      <c r="B1094" s="4" t="n"/>
      <c r="C1094" s="5" t="n"/>
      <c r="D1094" s="18" t="n"/>
      <c r="E1094" s="18" t="n"/>
      <c r="F1094" s="9">
        <f>D1094-E1094</f>
        <v/>
      </c>
      <c r="G1094">
        <f>IF(A1094="","",IFERROR(INDEX(Map_Line,MATCH(A1094,Map_Code,0)),"UNMAPPED"))</f>
        <v/>
      </c>
      <c r="H1094">
        <f>IF(A1094="","",IFERROR(INDEX(Map_Stmt,MATCH(A1094,Map_Code,0)),"UNMAPPED"))</f>
        <v/>
      </c>
      <c r="I1094" s="9">
        <f>IF(A1094="",0,IFERROR(F1094*INDEX(Map_Sign,MATCH(A1094,Map_Code,0)),0))</f>
        <v/>
      </c>
    </row>
    <row r="1095">
      <c r="A1095" s="4" t="n"/>
      <c r="B1095" s="4" t="n"/>
      <c r="C1095" s="5" t="n"/>
      <c r="D1095" s="18" t="n"/>
      <c r="E1095" s="18" t="n"/>
      <c r="F1095" s="9">
        <f>D1095-E1095</f>
        <v/>
      </c>
      <c r="G1095">
        <f>IF(A1095="","",IFERROR(INDEX(Map_Line,MATCH(A1095,Map_Code,0)),"UNMAPPED"))</f>
        <v/>
      </c>
      <c r="H1095">
        <f>IF(A1095="","",IFERROR(INDEX(Map_Stmt,MATCH(A1095,Map_Code,0)),"UNMAPPED"))</f>
        <v/>
      </c>
      <c r="I1095" s="9">
        <f>IF(A1095="",0,IFERROR(F1095*INDEX(Map_Sign,MATCH(A1095,Map_Code,0)),0))</f>
        <v/>
      </c>
    </row>
    <row r="1096">
      <c r="A1096" s="4" t="n"/>
      <c r="B1096" s="4" t="n"/>
      <c r="C1096" s="5" t="n"/>
      <c r="D1096" s="18" t="n"/>
      <c r="E1096" s="18" t="n"/>
      <c r="F1096" s="9">
        <f>D1096-E1096</f>
        <v/>
      </c>
      <c r="G1096">
        <f>IF(A1096="","",IFERROR(INDEX(Map_Line,MATCH(A1096,Map_Code,0)),"UNMAPPED"))</f>
        <v/>
      </c>
      <c r="H1096">
        <f>IF(A1096="","",IFERROR(INDEX(Map_Stmt,MATCH(A1096,Map_Code,0)),"UNMAPPED"))</f>
        <v/>
      </c>
      <c r="I1096" s="9">
        <f>IF(A1096="",0,IFERROR(F1096*INDEX(Map_Sign,MATCH(A1096,Map_Code,0)),0))</f>
        <v/>
      </c>
    </row>
    <row r="1097">
      <c r="A1097" s="4" t="n"/>
      <c r="B1097" s="4" t="n"/>
      <c r="C1097" s="5" t="n"/>
      <c r="D1097" s="18" t="n"/>
      <c r="E1097" s="18" t="n"/>
      <c r="F1097" s="9">
        <f>D1097-E1097</f>
        <v/>
      </c>
      <c r="G1097">
        <f>IF(A1097="","",IFERROR(INDEX(Map_Line,MATCH(A1097,Map_Code,0)),"UNMAPPED"))</f>
        <v/>
      </c>
      <c r="H1097">
        <f>IF(A1097="","",IFERROR(INDEX(Map_Stmt,MATCH(A1097,Map_Code,0)),"UNMAPPED"))</f>
        <v/>
      </c>
      <c r="I1097" s="9">
        <f>IF(A1097="",0,IFERROR(F1097*INDEX(Map_Sign,MATCH(A1097,Map_Code,0)),0))</f>
        <v/>
      </c>
    </row>
    <row r="1098">
      <c r="A1098" s="4" t="n"/>
      <c r="B1098" s="4" t="n"/>
      <c r="C1098" s="5" t="n"/>
      <c r="D1098" s="18" t="n"/>
      <c r="E1098" s="18" t="n"/>
      <c r="F1098" s="9">
        <f>D1098-E1098</f>
        <v/>
      </c>
      <c r="G1098">
        <f>IF(A1098="","",IFERROR(INDEX(Map_Line,MATCH(A1098,Map_Code,0)),"UNMAPPED"))</f>
        <v/>
      </c>
      <c r="H1098">
        <f>IF(A1098="","",IFERROR(INDEX(Map_Stmt,MATCH(A1098,Map_Code,0)),"UNMAPPED"))</f>
        <v/>
      </c>
      <c r="I1098" s="9">
        <f>IF(A1098="",0,IFERROR(F1098*INDEX(Map_Sign,MATCH(A1098,Map_Code,0)),0))</f>
        <v/>
      </c>
    </row>
    <row r="1099">
      <c r="A1099" s="4" t="n"/>
      <c r="B1099" s="4" t="n"/>
      <c r="C1099" s="5" t="n"/>
      <c r="D1099" s="18" t="n"/>
      <c r="E1099" s="18" t="n"/>
      <c r="F1099" s="9">
        <f>D1099-E1099</f>
        <v/>
      </c>
      <c r="G1099">
        <f>IF(A1099="","",IFERROR(INDEX(Map_Line,MATCH(A1099,Map_Code,0)),"UNMAPPED"))</f>
        <v/>
      </c>
      <c r="H1099">
        <f>IF(A1099="","",IFERROR(INDEX(Map_Stmt,MATCH(A1099,Map_Code,0)),"UNMAPPED"))</f>
        <v/>
      </c>
      <c r="I1099" s="9">
        <f>IF(A1099="",0,IFERROR(F1099*INDEX(Map_Sign,MATCH(A1099,Map_Code,0)),0))</f>
        <v/>
      </c>
    </row>
    <row r="1100">
      <c r="A1100" s="4" t="n"/>
      <c r="B1100" s="4" t="n"/>
      <c r="C1100" s="5" t="n"/>
      <c r="D1100" s="18" t="n"/>
      <c r="E1100" s="18" t="n"/>
      <c r="F1100" s="9">
        <f>D1100-E1100</f>
        <v/>
      </c>
      <c r="G1100">
        <f>IF(A1100="","",IFERROR(INDEX(Map_Line,MATCH(A1100,Map_Code,0)),"UNMAPPED"))</f>
        <v/>
      </c>
      <c r="H1100">
        <f>IF(A1100="","",IFERROR(INDEX(Map_Stmt,MATCH(A1100,Map_Code,0)),"UNMAPPED"))</f>
        <v/>
      </c>
      <c r="I1100" s="9">
        <f>IF(A1100="",0,IFERROR(F1100*INDEX(Map_Sign,MATCH(A1100,Map_Code,0)),0))</f>
        <v/>
      </c>
    </row>
    <row r="1101">
      <c r="A1101" s="4" t="n"/>
      <c r="B1101" s="4" t="n"/>
      <c r="C1101" s="5" t="n"/>
      <c r="D1101" s="18" t="n"/>
      <c r="E1101" s="18" t="n"/>
      <c r="F1101" s="9">
        <f>D1101-E1101</f>
        <v/>
      </c>
      <c r="G1101">
        <f>IF(A1101="","",IFERROR(INDEX(Map_Line,MATCH(A1101,Map_Code,0)),"UNMAPPED"))</f>
        <v/>
      </c>
      <c r="H1101">
        <f>IF(A1101="","",IFERROR(INDEX(Map_Stmt,MATCH(A1101,Map_Code,0)),"UNMAPPED"))</f>
        <v/>
      </c>
      <c r="I1101" s="9">
        <f>IF(A1101="",0,IFERROR(F1101*INDEX(Map_Sign,MATCH(A1101,Map_Code,0)),0))</f>
        <v/>
      </c>
    </row>
    <row r="1102">
      <c r="A1102" s="4" t="n"/>
      <c r="B1102" s="4" t="n"/>
      <c r="C1102" s="5" t="n"/>
      <c r="D1102" s="18" t="n"/>
      <c r="E1102" s="18" t="n"/>
      <c r="F1102" s="9">
        <f>D1102-E1102</f>
        <v/>
      </c>
      <c r="G1102">
        <f>IF(A1102="","",IFERROR(INDEX(Map_Line,MATCH(A1102,Map_Code,0)),"UNMAPPED"))</f>
        <v/>
      </c>
      <c r="H1102">
        <f>IF(A1102="","",IFERROR(INDEX(Map_Stmt,MATCH(A1102,Map_Code,0)),"UNMAPPED"))</f>
        <v/>
      </c>
      <c r="I1102" s="9">
        <f>IF(A1102="",0,IFERROR(F1102*INDEX(Map_Sign,MATCH(A1102,Map_Code,0)),0))</f>
        <v/>
      </c>
    </row>
    <row r="1103">
      <c r="A1103" s="4" t="n"/>
      <c r="B1103" s="4" t="n"/>
      <c r="C1103" s="5" t="n"/>
      <c r="D1103" s="18" t="n"/>
      <c r="E1103" s="18" t="n"/>
      <c r="F1103" s="9">
        <f>D1103-E1103</f>
        <v/>
      </c>
      <c r="G1103">
        <f>IF(A1103="","",IFERROR(INDEX(Map_Line,MATCH(A1103,Map_Code,0)),"UNMAPPED"))</f>
        <v/>
      </c>
      <c r="H1103">
        <f>IF(A1103="","",IFERROR(INDEX(Map_Stmt,MATCH(A1103,Map_Code,0)),"UNMAPPED"))</f>
        <v/>
      </c>
      <c r="I1103" s="9">
        <f>IF(A1103="",0,IFERROR(F1103*INDEX(Map_Sign,MATCH(A1103,Map_Code,0)),0))</f>
        <v/>
      </c>
    </row>
    <row r="1104">
      <c r="A1104" s="4" t="n"/>
      <c r="B1104" s="4" t="n"/>
      <c r="C1104" s="5" t="n"/>
      <c r="D1104" s="18" t="n"/>
      <c r="E1104" s="18" t="n"/>
      <c r="F1104" s="9">
        <f>D1104-E1104</f>
        <v/>
      </c>
      <c r="G1104">
        <f>IF(A1104="","",IFERROR(INDEX(Map_Line,MATCH(A1104,Map_Code,0)),"UNMAPPED"))</f>
        <v/>
      </c>
      <c r="H1104">
        <f>IF(A1104="","",IFERROR(INDEX(Map_Stmt,MATCH(A1104,Map_Code,0)),"UNMAPPED"))</f>
        <v/>
      </c>
      <c r="I1104" s="9">
        <f>IF(A1104="",0,IFERROR(F1104*INDEX(Map_Sign,MATCH(A1104,Map_Code,0)),0))</f>
        <v/>
      </c>
    </row>
    <row r="1105">
      <c r="A1105" s="4" t="n"/>
      <c r="B1105" s="4" t="n"/>
      <c r="C1105" s="5" t="n"/>
      <c r="D1105" s="18" t="n"/>
      <c r="E1105" s="18" t="n"/>
      <c r="F1105" s="9">
        <f>D1105-E1105</f>
        <v/>
      </c>
      <c r="G1105">
        <f>IF(A1105="","",IFERROR(INDEX(Map_Line,MATCH(A1105,Map_Code,0)),"UNMAPPED"))</f>
        <v/>
      </c>
      <c r="H1105">
        <f>IF(A1105="","",IFERROR(INDEX(Map_Stmt,MATCH(A1105,Map_Code,0)),"UNMAPPED"))</f>
        <v/>
      </c>
      <c r="I1105" s="9">
        <f>IF(A1105="",0,IFERROR(F1105*INDEX(Map_Sign,MATCH(A1105,Map_Code,0)),0))</f>
        <v/>
      </c>
    </row>
    <row r="1106">
      <c r="A1106" s="4" t="n"/>
      <c r="B1106" s="4" t="n"/>
      <c r="C1106" s="5" t="n"/>
      <c r="D1106" s="18" t="n"/>
      <c r="E1106" s="18" t="n"/>
      <c r="F1106" s="9">
        <f>D1106-E1106</f>
        <v/>
      </c>
      <c r="G1106">
        <f>IF(A1106="","",IFERROR(INDEX(Map_Line,MATCH(A1106,Map_Code,0)),"UNMAPPED"))</f>
        <v/>
      </c>
      <c r="H1106">
        <f>IF(A1106="","",IFERROR(INDEX(Map_Stmt,MATCH(A1106,Map_Code,0)),"UNMAPPED"))</f>
        <v/>
      </c>
      <c r="I1106" s="9">
        <f>IF(A1106="",0,IFERROR(F1106*INDEX(Map_Sign,MATCH(A1106,Map_Code,0)),0))</f>
        <v/>
      </c>
    </row>
    <row r="1107">
      <c r="A1107" s="4" t="n"/>
      <c r="B1107" s="4" t="n"/>
      <c r="C1107" s="5" t="n"/>
      <c r="D1107" s="18" t="n"/>
      <c r="E1107" s="18" t="n"/>
      <c r="F1107" s="9">
        <f>D1107-E1107</f>
        <v/>
      </c>
      <c r="G1107">
        <f>IF(A1107="","",IFERROR(INDEX(Map_Line,MATCH(A1107,Map_Code,0)),"UNMAPPED"))</f>
        <v/>
      </c>
      <c r="H1107">
        <f>IF(A1107="","",IFERROR(INDEX(Map_Stmt,MATCH(A1107,Map_Code,0)),"UNMAPPED"))</f>
        <v/>
      </c>
      <c r="I1107" s="9">
        <f>IF(A1107="",0,IFERROR(F1107*INDEX(Map_Sign,MATCH(A1107,Map_Code,0)),0))</f>
        <v/>
      </c>
    </row>
    <row r="1108">
      <c r="A1108" s="4" t="n"/>
      <c r="B1108" s="4" t="n"/>
      <c r="C1108" s="5" t="n"/>
      <c r="D1108" s="18" t="n"/>
      <c r="E1108" s="18" t="n"/>
      <c r="F1108" s="9">
        <f>D1108-E1108</f>
        <v/>
      </c>
      <c r="G1108">
        <f>IF(A1108="","",IFERROR(INDEX(Map_Line,MATCH(A1108,Map_Code,0)),"UNMAPPED"))</f>
        <v/>
      </c>
      <c r="H1108">
        <f>IF(A1108="","",IFERROR(INDEX(Map_Stmt,MATCH(A1108,Map_Code,0)),"UNMAPPED"))</f>
        <v/>
      </c>
      <c r="I1108" s="9">
        <f>IF(A1108="",0,IFERROR(F1108*INDEX(Map_Sign,MATCH(A1108,Map_Code,0)),0))</f>
        <v/>
      </c>
    </row>
    <row r="1109">
      <c r="A1109" s="4" t="n"/>
      <c r="B1109" s="4" t="n"/>
      <c r="C1109" s="5" t="n"/>
      <c r="D1109" s="18" t="n"/>
      <c r="E1109" s="18" t="n"/>
      <c r="F1109" s="9">
        <f>D1109-E1109</f>
        <v/>
      </c>
      <c r="G1109">
        <f>IF(A1109="","",IFERROR(INDEX(Map_Line,MATCH(A1109,Map_Code,0)),"UNMAPPED"))</f>
        <v/>
      </c>
      <c r="H1109">
        <f>IF(A1109="","",IFERROR(INDEX(Map_Stmt,MATCH(A1109,Map_Code,0)),"UNMAPPED"))</f>
        <v/>
      </c>
      <c r="I1109" s="9">
        <f>IF(A1109="",0,IFERROR(F1109*INDEX(Map_Sign,MATCH(A1109,Map_Code,0)),0))</f>
        <v/>
      </c>
    </row>
    <row r="1110">
      <c r="A1110" s="4" t="n"/>
      <c r="B1110" s="4" t="n"/>
      <c r="C1110" s="5" t="n"/>
      <c r="D1110" s="18" t="n"/>
      <c r="E1110" s="18" t="n"/>
      <c r="F1110" s="9">
        <f>D1110-E1110</f>
        <v/>
      </c>
      <c r="G1110">
        <f>IF(A1110="","",IFERROR(INDEX(Map_Line,MATCH(A1110,Map_Code,0)),"UNMAPPED"))</f>
        <v/>
      </c>
      <c r="H1110">
        <f>IF(A1110="","",IFERROR(INDEX(Map_Stmt,MATCH(A1110,Map_Code,0)),"UNMAPPED"))</f>
        <v/>
      </c>
      <c r="I1110" s="9">
        <f>IF(A1110="",0,IFERROR(F1110*INDEX(Map_Sign,MATCH(A1110,Map_Code,0)),0))</f>
        <v/>
      </c>
    </row>
    <row r="1111">
      <c r="A1111" s="4" t="n"/>
      <c r="B1111" s="4" t="n"/>
      <c r="C1111" s="5" t="n"/>
      <c r="D1111" s="18" t="n"/>
      <c r="E1111" s="18" t="n"/>
      <c r="F1111" s="9">
        <f>D1111-E1111</f>
        <v/>
      </c>
      <c r="G1111">
        <f>IF(A1111="","",IFERROR(INDEX(Map_Line,MATCH(A1111,Map_Code,0)),"UNMAPPED"))</f>
        <v/>
      </c>
      <c r="H1111">
        <f>IF(A1111="","",IFERROR(INDEX(Map_Stmt,MATCH(A1111,Map_Code,0)),"UNMAPPED"))</f>
        <v/>
      </c>
      <c r="I1111" s="9">
        <f>IF(A1111="",0,IFERROR(F1111*INDEX(Map_Sign,MATCH(A1111,Map_Code,0)),0))</f>
        <v/>
      </c>
    </row>
    <row r="1112">
      <c r="A1112" s="4" t="n"/>
      <c r="B1112" s="4" t="n"/>
      <c r="C1112" s="5" t="n"/>
      <c r="D1112" s="18" t="n"/>
      <c r="E1112" s="18" t="n"/>
      <c r="F1112" s="9">
        <f>D1112-E1112</f>
        <v/>
      </c>
      <c r="G1112">
        <f>IF(A1112="","",IFERROR(INDEX(Map_Line,MATCH(A1112,Map_Code,0)),"UNMAPPED"))</f>
        <v/>
      </c>
      <c r="H1112">
        <f>IF(A1112="","",IFERROR(INDEX(Map_Stmt,MATCH(A1112,Map_Code,0)),"UNMAPPED"))</f>
        <v/>
      </c>
      <c r="I1112" s="9">
        <f>IF(A1112="",0,IFERROR(F1112*INDEX(Map_Sign,MATCH(A1112,Map_Code,0)),0))</f>
        <v/>
      </c>
    </row>
    <row r="1113">
      <c r="A1113" s="4" t="n"/>
      <c r="B1113" s="4" t="n"/>
      <c r="C1113" s="5" t="n"/>
      <c r="D1113" s="18" t="n"/>
      <c r="E1113" s="18" t="n"/>
      <c r="F1113" s="9">
        <f>D1113-E1113</f>
        <v/>
      </c>
      <c r="G1113">
        <f>IF(A1113="","",IFERROR(INDEX(Map_Line,MATCH(A1113,Map_Code,0)),"UNMAPPED"))</f>
        <v/>
      </c>
      <c r="H1113">
        <f>IF(A1113="","",IFERROR(INDEX(Map_Stmt,MATCH(A1113,Map_Code,0)),"UNMAPPED"))</f>
        <v/>
      </c>
      <c r="I1113" s="9">
        <f>IF(A1113="",0,IFERROR(F1113*INDEX(Map_Sign,MATCH(A1113,Map_Code,0)),0))</f>
        <v/>
      </c>
    </row>
    <row r="1114">
      <c r="A1114" s="4" t="n"/>
      <c r="B1114" s="4" t="n"/>
      <c r="C1114" s="5" t="n"/>
      <c r="D1114" s="18" t="n"/>
      <c r="E1114" s="18" t="n"/>
      <c r="F1114" s="9">
        <f>D1114-E1114</f>
        <v/>
      </c>
      <c r="G1114">
        <f>IF(A1114="","",IFERROR(INDEX(Map_Line,MATCH(A1114,Map_Code,0)),"UNMAPPED"))</f>
        <v/>
      </c>
      <c r="H1114">
        <f>IF(A1114="","",IFERROR(INDEX(Map_Stmt,MATCH(A1114,Map_Code,0)),"UNMAPPED"))</f>
        <v/>
      </c>
      <c r="I1114" s="9">
        <f>IF(A1114="",0,IFERROR(F1114*INDEX(Map_Sign,MATCH(A1114,Map_Code,0)),0))</f>
        <v/>
      </c>
    </row>
    <row r="1115">
      <c r="A1115" s="4" t="n"/>
      <c r="B1115" s="4" t="n"/>
      <c r="C1115" s="5" t="n"/>
      <c r="D1115" s="18" t="n"/>
      <c r="E1115" s="18" t="n"/>
      <c r="F1115" s="9">
        <f>D1115-E1115</f>
        <v/>
      </c>
      <c r="G1115">
        <f>IF(A1115="","",IFERROR(INDEX(Map_Line,MATCH(A1115,Map_Code,0)),"UNMAPPED"))</f>
        <v/>
      </c>
      <c r="H1115">
        <f>IF(A1115="","",IFERROR(INDEX(Map_Stmt,MATCH(A1115,Map_Code,0)),"UNMAPPED"))</f>
        <v/>
      </c>
      <c r="I1115" s="9">
        <f>IF(A1115="",0,IFERROR(F1115*INDEX(Map_Sign,MATCH(A1115,Map_Code,0)),0))</f>
        <v/>
      </c>
    </row>
    <row r="1116">
      <c r="A1116" s="4" t="n"/>
      <c r="B1116" s="4" t="n"/>
      <c r="C1116" s="5" t="n"/>
      <c r="D1116" s="18" t="n"/>
      <c r="E1116" s="18" t="n"/>
      <c r="F1116" s="9">
        <f>D1116-E1116</f>
        <v/>
      </c>
      <c r="G1116">
        <f>IF(A1116="","",IFERROR(INDEX(Map_Line,MATCH(A1116,Map_Code,0)),"UNMAPPED"))</f>
        <v/>
      </c>
      <c r="H1116">
        <f>IF(A1116="","",IFERROR(INDEX(Map_Stmt,MATCH(A1116,Map_Code,0)),"UNMAPPED"))</f>
        <v/>
      </c>
      <c r="I1116" s="9">
        <f>IF(A1116="",0,IFERROR(F1116*INDEX(Map_Sign,MATCH(A1116,Map_Code,0)),0))</f>
        <v/>
      </c>
    </row>
    <row r="1117">
      <c r="A1117" s="4" t="n"/>
      <c r="B1117" s="4" t="n"/>
      <c r="C1117" s="5" t="n"/>
      <c r="D1117" s="18" t="n"/>
      <c r="E1117" s="18" t="n"/>
      <c r="F1117" s="9">
        <f>D1117-E1117</f>
        <v/>
      </c>
      <c r="G1117">
        <f>IF(A1117="","",IFERROR(INDEX(Map_Line,MATCH(A1117,Map_Code,0)),"UNMAPPED"))</f>
        <v/>
      </c>
      <c r="H1117">
        <f>IF(A1117="","",IFERROR(INDEX(Map_Stmt,MATCH(A1117,Map_Code,0)),"UNMAPPED"))</f>
        <v/>
      </c>
      <c r="I1117" s="9">
        <f>IF(A1117="",0,IFERROR(F1117*INDEX(Map_Sign,MATCH(A1117,Map_Code,0)),0))</f>
        <v/>
      </c>
    </row>
    <row r="1118">
      <c r="A1118" s="4" t="n"/>
      <c r="B1118" s="4" t="n"/>
      <c r="C1118" s="5" t="n"/>
      <c r="D1118" s="18" t="n"/>
      <c r="E1118" s="18" t="n"/>
      <c r="F1118" s="9">
        <f>D1118-E1118</f>
        <v/>
      </c>
      <c r="G1118">
        <f>IF(A1118="","",IFERROR(INDEX(Map_Line,MATCH(A1118,Map_Code,0)),"UNMAPPED"))</f>
        <v/>
      </c>
      <c r="H1118">
        <f>IF(A1118="","",IFERROR(INDEX(Map_Stmt,MATCH(A1118,Map_Code,0)),"UNMAPPED"))</f>
        <v/>
      </c>
      <c r="I1118" s="9">
        <f>IF(A1118="",0,IFERROR(F1118*INDEX(Map_Sign,MATCH(A1118,Map_Code,0)),0))</f>
        <v/>
      </c>
    </row>
    <row r="1119">
      <c r="A1119" s="4" t="n"/>
      <c r="B1119" s="4" t="n"/>
      <c r="C1119" s="5" t="n"/>
      <c r="D1119" s="18" t="n"/>
      <c r="E1119" s="18" t="n"/>
      <c r="F1119" s="9">
        <f>D1119-E1119</f>
        <v/>
      </c>
      <c r="G1119">
        <f>IF(A1119="","",IFERROR(INDEX(Map_Line,MATCH(A1119,Map_Code,0)),"UNMAPPED"))</f>
        <v/>
      </c>
      <c r="H1119">
        <f>IF(A1119="","",IFERROR(INDEX(Map_Stmt,MATCH(A1119,Map_Code,0)),"UNMAPPED"))</f>
        <v/>
      </c>
      <c r="I1119" s="9">
        <f>IF(A1119="",0,IFERROR(F1119*INDEX(Map_Sign,MATCH(A1119,Map_Code,0)),0))</f>
        <v/>
      </c>
    </row>
    <row r="1120">
      <c r="A1120" s="4" t="n"/>
      <c r="B1120" s="4" t="n"/>
      <c r="C1120" s="5" t="n"/>
      <c r="D1120" s="18" t="n"/>
      <c r="E1120" s="18" t="n"/>
      <c r="F1120" s="9">
        <f>D1120-E1120</f>
        <v/>
      </c>
      <c r="G1120">
        <f>IF(A1120="","",IFERROR(INDEX(Map_Line,MATCH(A1120,Map_Code,0)),"UNMAPPED"))</f>
        <v/>
      </c>
      <c r="H1120">
        <f>IF(A1120="","",IFERROR(INDEX(Map_Stmt,MATCH(A1120,Map_Code,0)),"UNMAPPED"))</f>
        <v/>
      </c>
      <c r="I1120" s="9">
        <f>IF(A1120="",0,IFERROR(F1120*INDEX(Map_Sign,MATCH(A1120,Map_Code,0)),0))</f>
        <v/>
      </c>
    </row>
    <row r="1121">
      <c r="A1121" s="4" t="n"/>
      <c r="B1121" s="4" t="n"/>
      <c r="C1121" s="5" t="n"/>
      <c r="D1121" s="18" t="n"/>
      <c r="E1121" s="18" t="n"/>
      <c r="F1121" s="9">
        <f>D1121-E1121</f>
        <v/>
      </c>
      <c r="G1121">
        <f>IF(A1121="","",IFERROR(INDEX(Map_Line,MATCH(A1121,Map_Code,0)),"UNMAPPED"))</f>
        <v/>
      </c>
      <c r="H1121">
        <f>IF(A1121="","",IFERROR(INDEX(Map_Stmt,MATCH(A1121,Map_Code,0)),"UNMAPPED"))</f>
        <v/>
      </c>
      <c r="I1121" s="9">
        <f>IF(A1121="",0,IFERROR(F1121*INDEX(Map_Sign,MATCH(A1121,Map_Code,0)),0))</f>
        <v/>
      </c>
    </row>
    <row r="1122">
      <c r="A1122" s="4" t="n"/>
      <c r="B1122" s="4" t="n"/>
      <c r="C1122" s="5" t="n"/>
      <c r="D1122" s="18" t="n"/>
      <c r="E1122" s="18" t="n"/>
      <c r="F1122" s="9">
        <f>D1122-E1122</f>
        <v/>
      </c>
      <c r="G1122">
        <f>IF(A1122="","",IFERROR(INDEX(Map_Line,MATCH(A1122,Map_Code,0)),"UNMAPPED"))</f>
        <v/>
      </c>
      <c r="H1122">
        <f>IF(A1122="","",IFERROR(INDEX(Map_Stmt,MATCH(A1122,Map_Code,0)),"UNMAPPED"))</f>
        <v/>
      </c>
      <c r="I1122" s="9">
        <f>IF(A1122="",0,IFERROR(F1122*INDEX(Map_Sign,MATCH(A1122,Map_Code,0)),0))</f>
        <v/>
      </c>
    </row>
    <row r="1123">
      <c r="A1123" s="4" t="n"/>
      <c r="B1123" s="4" t="n"/>
      <c r="C1123" s="5" t="n"/>
      <c r="D1123" s="18" t="n"/>
      <c r="E1123" s="18" t="n"/>
      <c r="F1123" s="9">
        <f>D1123-E1123</f>
        <v/>
      </c>
      <c r="G1123">
        <f>IF(A1123="","",IFERROR(INDEX(Map_Line,MATCH(A1123,Map_Code,0)),"UNMAPPED"))</f>
        <v/>
      </c>
      <c r="H1123">
        <f>IF(A1123="","",IFERROR(INDEX(Map_Stmt,MATCH(A1123,Map_Code,0)),"UNMAPPED"))</f>
        <v/>
      </c>
      <c r="I1123" s="9">
        <f>IF(A1123="",0,IFERROR(F1123*INDEX(Map_Sign,MATCH(A1123,Map_Code,0)),0))</f>
        <v/>
      </c>
    </row>
    <row r="1124">
      <c r="A1124" s="4" t="n"/>
      <c r="B1124" s="4" t="n"/>
      <c r="C1124" s="5" t="n"/>
      <c r="D1124" s="18" t="n"/>
      <c r="E1124" s="18" t="n"/>
      <c r="F1124" s="9">
        <f>D1124-E1124</f>
        <v/>
      </c>
      <c r="G1124">
        <f>IF(A1124="","",IFERROR(INDEX(Map_Line,MATCH(A1124,Map_Code,0)),"UNMAPPED"))</f>
        <v/>
      </c>
      <c r="H1124">
        <f>IF(A1124="","",IFERROR(INDEX(Map_Stmt,MATCH(A1124,Map_Code,0)),"UNMAPPED"))</f>
        <v/>
      </c>
      <c r="I1124" s="9">
        <f>IF(A1124="",0,IFERROR(F1124*INDEX(Map_Sign,MATCH(A1124,Map_Code,0)),0))</f>
        <v/>
      </c>
    </row>
    <row r="1125">
      <c r="A1125" s="4" t="n"/>
      <c r="B1125" s="4" t="n"/>
      <c r="C1125" s="5" t="n"/>
      <c r="D1125" s="18" t="n"/>
      <c r="E1125" s="18" t="n"/>
      <c r="F1125" s="9">
        <f>D1125-E1125</f>
        <v/>
      </c>
      <c r="G1125">
        <f>IF(A1125="","",IFERROR(INDEX(Map_Line,MATCH(A1125,Map_Code,0)),"UNMAPPED"))</f>
        <v/>
      </c>
      <c r="H1125">
        <f>IF(A1125="","",IFERROR(INDEX(Map_Stmt,MATCH(A1125,Map_Code,0)),"UNMAPPED"))</f>
        <v/>
      </c>
      <c r="I1125" s="9">
        <f>IF(A1125="",0,IFERROR(F1125*INDEX(Map_Sign,MATCH(A1125,Map_Code,0)),0))</f>
        <v/>
      </c>
    </row>
    <row r="1126">
      <c r="A1126" s="4" t="n"/>
      <c r="B1126" s="4" t="n"/>
      <c r="C1126" s="5" t="n"/>
      <c r="D1126" s="18" t="n"/>
      <c r="E1126" s="18" t="n"/>
      <c r="F1126" s="9">
        <f>D1126-E1126</f>
        <v/>
      </c>
      <c r="G1126">
        <f>IF(A1126="","",IFERROR(INDEX(Map_Line,MATCH(A1126,Map_Code,0)),"UNMAPPED"))</f>
        <v/>
      </c>
      <c r="H1126">
        <f>IF(A1126="","",IFERROR(INDEX(Map_Stmt,MATCH(A1126,Map_Code,0)),"UNMAPPED"))</f>
        <v/>
      </c>
      <c r="I1126" s="9">
        <f>IF(A1126="",0,IFERROR(F1126*INDEX(Map_Sign,MATCH(A1126,Map_Code,0)),0))</f>
        <v/>
      </c>
    </row>
    <row r="1127">
      <c r="A1127" s="4" t="n"/>
      <c r="B1127" s="4" t="n"/>
      <c r="C1127" s="5" t="n"/>
      <c r="D1127" s="18" t="n"/>
      <c r="E1127" s="18" t="n"/>
      <c r="F1127" s="9">
        <f>D1127-E1127</f>
        <v/>
      </c>
      <c r="G1127">
        <f>IF(A1127="","",IFERROR(INDEX(Map_Line,MATCH(A1127,Map_Code,0)),"UNMAPPED"))</f>
        <v/>
      </c>
      <c r="H1127">
        <f>IF(A1127="","",IFERROR(INDEX(Map_Stmt,MATCH(A1127,Map_Code,0)),"UNMAPPED"))</f>
        <v/>
      </c>
      <c r="I1127" s="9">
        <f>IF(A1127="",0,IFERROR(F1127*INDEX(Map_Sign,MATCH(A1127,Map_Code,0)),0))</f>
        <v/>
      </c>
    </row>
    <row r="1128">
      <c r="A1128" s="4" t="n"/>
      <c r="B1128" s="4" t="n"/>
      <c r="C1128" s="5" t="n"/>
      <c r="D1128" s="18" t="n"/>
      <c r="E1128" s="18" t="n"/>
      <c r="F1128" s="9">
        <f>D1128-E1128</f>
        <v/>
      </c>
      <c r="G1128">
        <f>IF(A1128="","",IFERROR(INDEX(Map_Line,MATCH(A1128,Map_Code,0)),"UNMAPPED"))</f>
        <v/>
      </c>
      <c r="H1128">
        <f>IF(A1128="","",IFERROR(INDEX(Map_Stmt,MATCH(A1128,Map_Code,0)),"UNMAPPED"))</f>
        <v/>
      </c>
      <c r="I1128" s="9">
        <f>IF(A1128="",0,IFERROR(F1128*INDEX(Map_Sign,MATCH(A1128,Map_Code,0)),0))</f>
        <v/>
      </c>
    </row>
    <row r="1129">
      <c r="A1129" s="4" t="n"/>
      <c r="B1129" s="4" t="n"/>
      <c r="C1129" s="5" t="n"/>
      <c r="D1129" s="18" t="n"/>
      <c r="E1129" s="18" t="n"/>
      <c r="F1129" s="9">
        <f>D1129-E1129</f>
        <v/>
      </c>
      <c r="G1129">
        <f>IF(A1129="","",IFERROR(INDEX(Map_Line,MATCH(A1129,Map_Code,0)),"UNMAPPED"))</f>
        <v/>
      </c>
      <c r="H1129">
        <f>IF(A1129="","",IFERROR(INDEX(Map_Stmt,MATCH(A1129,Map_Code,0)),"UNMAPPED"))</f>
        <v/>
      </c>
      <c r="I1129" s="9">
        <f>IF(A1129="",0,IFERROR(F1129*INDEX(Map_Sign,MATCH(A1129,Map_Code,0)),0))</f>
        <v/>
      </c>
    </row>
    <row r="1130">
      <c r="A1130" s="4" t="n"/>
      <c r="B1130" s="4" t="n"/>
      <c r="C1130" s="5" t="n"/>
      <c r="D1130" s="18" t="n"/>
      <c r="E1130" s="18" t="n"/>
      <c r="F1130" s="9">
        <f>D1130-E1130</f>
        <v/>
      </c>
      <c r="G1130">
        <f>IF(A1130="","",IFERROR(INDEX(Map_Line,MATCH(A1130,Map_Code,0)),"UNMAPPED"))</f>
        <v/>
      </c>
      <c r="H1130">
        <f>IF(A1130="","",IFERROR(INDEX(Map_Stmt,MATCH(A1130,Map_Code,0)),"UNMAPPED"))</f>
        <v/>
      </c>
      <c r="I1130" s="9">
        <f>IF(A1130="",0,IFERROR(F1130*INDEX(Map_Sign,MATCH(A1130,Map_Code,0)),0))</f>
        <v/>
      </c>
    </row>
    <row r="1131">
      <c r="A1131" s="4" t="n"/>
      <c r="B1131" s="4" t="n"/>
      <c r="C1131" s="5" t="n"/>
      <c r="D1131" s="18" t="n"/>
      <c r="E1131" s="18" t="n"/>
      <c r="F1131" s="9">
        <f>D1131-E1131</f>
        <v/>
      </c>
      <c r="G1131">
        <f>IF(A1131="","",IFERROR(INDEX(Map_Line,MATCH(A1131,Map_Code,0)),"UNMAPPED"))</f>
        <v/>
      </c>
      <c r="H1131">
        <f>IF(A1131="","",IFERROR(INDEX(Map_Stmt,MATCH(A1131,Map_Code,0)),"UNMAPPED"))</f>
        <v/>
      </c>
      <c r="I1131" s="9">
        <f>IF(A1131="",0,IFERROR(F1131*INDEX(Map_Sign,MATCH(A1131,Map_Code,0)),0))</f>
        <v/>
      </c>
    </row>
    <row r="1132">
      <c r="A1132" s="4" t="n"/>
      <c r="B1132" s="4" t="n"/>
      <c r="C1132" s="5" t="n"/>
      <c r="D1132" s="18" t="n"/>
      <c r="E1132" s="18" t="n"/>
      <c r="F1132" s="9">
        <f>D1132-E1132</f>
        <v/>
      </c>
      <c r="G1132">
        <f>IF(A1132="","",IFERROR(INDEX(Map_Line,MATCH(A1132,Map_Code,0)),"UNMAPPED"))</f>
        <v/>
      </c>
      <c r="H1132">
        <f>IF(A1132="","",IFERROR(INDEX(Map_Stmt,MATCH(A1132,Map_Code,0)),"UNMAPPED"))</f>
        <v/>
      </c>
      <c r="I1132" s="9">
        <f>IF(A1132="",0,IFERROR(F1132*INDEX(Map_Sign,MATCH(A1132,Map_Code,0)),0))</f>
        <v/>
      </c>
    </row>
    <row r="1133">
      <c r="A1133" s="4" t="n"/>
      <c r="B1133" s="4" t="n"/>
      <c r="C1133" s="5" t="n"/>
      <c r="D1133" s="18" t="n"/>
      <c r="E1133" s="18" t="n"/>
      <c r="F1133" s="9">
        <f>D1133-E1133</f>
        <v/>
      </c>
      <c r="G1133">
        <f>IF(A1133="","",IFERROR(INDEX(Map_Line,MATCH(A1133,Map_Code,0)),"UNMAPPED"))</f>
        <v/>
      </c>
      <c r="H1133">
        <f>IF(A1133="","",IFERROR(INDEX(Map_Stmt,MATCH(A1133,Map_Code,0)),"UNMAPPED"))</f>
        <v/>
      </c>
      <c r="I1133" s="9">
        <f>IF(A1133="",0,IFERROR(F1133*INDEX(Map_Sign,MATCH(A1133,Map_Code,0)),0))</f>
        <v/>
      </c>
    </row>
    <row r="1134">
      <c r="A1134" s="4" t="n"/>
      <c r="B1134" s="4" t="n"/>
      <c r="C1134" s="5" t="n"/>
      <c r="D1134" s="18" t="n"/>
      <c r="E1134" s="18" t="n"/>
      <c r="F1134" s="9">
        <f>D1134-E1134</f>
        <v/>
      </c>
      <c r="G1134">
        <f>IF(A1134="","",IFERROR(INDEX(Map_Line,MATCH(A1134,Map_Code,0)),"UNMAPPED"))</f>
        <v/>
      </c>
      <c r="H1134">
        <f>IF(A1134="","",IFERROR(INDEX(Map_Stmt,MATCH(A1134,Map_Code,0)),"UNMAPPED"))</f>
        <v/>
      </c>
      <c r="I1134" s="9">
        <f>IF(A1134="",0,IFERROR(F1134*INDEX(Map_Sign,MATCH(A1134,Map_Code,0)),0))</f>
        <v/>
      </c>
    </row>
    <row r="1135">
      <c r="A1135" s="4" t="n"/>
      <c r="B1135" s="4" t="n"/>
      <c r="C1135" s="5" t="n"/>
      <c r="D1135" s="18" t="n"/>
      <c r="E1135" s="18" t="n"/>
      <c r="F1135" s="9">
        <f>D1135-E1135</f>
        <v/>
      </c>
      <c r="G1135">
        <f>IF(A1135="","",IFERROR(INDEX(Map_Line,MATCH(A1135,Map_Code,0)),"UNMAPPED"))</f>
        <v/>
      </c>
      <c r="H1135">
        <f>IF(A1135="","",IFERROR(INDEX(Map_Stmt,MATCH(A1135,Map_Code,0)),"UNMAPPED"))</f>
        <v/>
      </c>
      <c r="I1135" s="9">
        <f>IF(A1135="",0,IFERROR(F1135*INDEX(Map_Sign,MATCH(A1135,Map_Code,0)),0))</f>
        <v/>
      </c>
    </row>
    <row r="1136">
      <c r="A1136" s="4" t="n"/>
      <c r="B1136" s="4" t="n"/>
      <c r="C1136" s="5" t="n"/>
      <c r="D1136" s="18" t="n"/>
      <c r="E1136" s="18" t="n"/>
      <c r="F1136" s="9">
        <f>D1136-E1136</f>
        <v/>
      </c>
      <c r="G1136">
        <f>IF(A1136="","",IFERROR(INDEX(Map_Line,MATCH(A1136,Map_Code,0)),"UNMAPPED"))</f>
        <v/>
      </c>
      <c r="H1136">
        <f>IF(A1136="","",IFERROR(INDEX(Map_Stmt,MATCH(A1136,Map_Code,0)),"UNMAPPED"))</f>
        <v/>
      </c>
      <c r="I1136" s="9">
        <f>IF(A1136="",0,IFERROR(F1136*INDEX(Map_Sign,MATCH(A1136,Map_Code,0)),0))</f>
        <v/>
      </c>
    </row>
    <row r="1137">
      <c r="A1137" s="4" t="n"/>
      <c r="B1137" s="4" t="n"/>
      <c r="C1137" s="5" t="n"/>
      <c r="D1137" s="18" t="n"/>
      <c r="E1137" s="18" t="n"/>
      <c r="F1137" s="9">
        <f>D1137-E1137</f>
        <v/>
      </c>
      <c r="G1137">
        <f>IF(A1137="","",IFERROR(INDEX(Map_Line,MATCH(A1137,Map_Code,0)),"UNMAPPED"))</f>
        <v/>
      </c>
      <c r="H1137">
        <f>IF(A1137="","",IFERROR(INDEX(Map_Stmt,MATCH(A1137,Map_Code,0)),"UNMAPPED"))</f>
        <v/>
      </c>
      <c r="I1137" s="9">
        <f>IF(A1137="",0,IFERROR(F1137*INDEX(Map_Sign,MATCH(A1137,Map_Code,0)),0))</f>
        <v/>
      </c>
    </row>
    <row r="1138">
      <c r="A1138" s="4" t="n"/>
      <c r="B1138" s="4" t="n"/>
      <c r="C1138" s="5" t="n"/>
      <c r="D1138" s="18" t="n"/>
      <c r="E1138" s="18" t="n"/>
      <c r="F1138" s="9">
        <f>D1138-E1138</f>
        <v/>
      </c>
      <c r="G1138">
        <f>IF(A1138="","",IFERROR(INDEX(Map_Line,MATCH(A1138,Map_Code,0)),"UNMAPPED"))</f>
        <v/>
      </c>
      <c r="H1138">
        <f>IF(A1138="","",IFERROR(INDEX(Map_Stmt,MATCH(A1138,Map_Code,0)),"UNMAPPED"))</f>
        <v/>
      </c>
      <c r="I1138" s="9">
        <f>IF(A1138="",0,IFERROR(F1138*INDEX(Map_Sign,MATCH(A1138,Map_Code,0)),0))</f>
        <v/>
      </c>
    </row>
    <row r="1139">
      <c r="A1139" s="4" t="n"/>
      <c r="B1139" s="4" t="n"/>
      <c r="C1139" s="5" t="n"/>
      <c r="D1139" s="18" t="n"/>
      <c r="E1139" s="18" t="n"/>
      <c r="F1139" s="9">
        <f>D1139-E1139</f>
        <v/>
      </c>
      <c r="G1139">
        <f>IF(A1139="","",IFERROR(INDEX(Map_Line,MATCH(A1139,Map_Code,0)),"UNMAPPED"))</f>
        <v/>
      </c>
      <c r="H1139">
        <f>IF(A1139="","",IFERROR(INDEX(Map_Stmt,MATCH(A1139,Map_Code,0)),"UNMAPPED"))</f>
        <v/>
      </c>
      <c r="I1139" s="9">
        <f>IF(A1139="",0,IFERROR(F1139*INDEX(Map_Sign,MATCH(A1139,Map_Code,0)),0))</f>
        <v/>
      </c>
    </row>
    <row r="1140">
      <c r="A1140" s="4" t="n"/>
      <c r="B1140" s="4" t="n"/>
      <c r="C1140" s="5" t="n"/>
      <c r="D1140" s="18" t="n"/>
      <c r="E1140" s="18" t="n"/>
      <c r="F1140" s="9">
        <f>D1140-E1140</f>
        <v/>
      </c>
      <c r="G1140">
        <f>IF(A1140="","",IFERROR(INDEX(Map_Line,MATCH(A1140,Map_Code,0)),"UNMAPPED"))</f>
        <v/>
      </c>
      <c r="H1140">
        <f>IF(A1140="","",IFERROR(INDEX(Map_Stmt,MATCH(A1140,Map_Code,0)),"UNMAPPED"))</f>
        <v/>
      </c>
      <c r="I1140" s="9">
        <f>IF(A1140="",0,IFERROR(F1140*INDEX(Map_Sign,MATCH(A1140,Map_Code,0)),0))</f>
        <v/>
      </c>
    </row>
    <row r="1141">
      <c r="A1141" s="4" t="n"/>
      <c r="B1141" s="4" t="n"/>
      <c r="C1141" s="5" t="n"/>
      <c r="D1141" s="18" t="n"/>
      <c r="E1141" s="18" t="n"/>
      <c r="F1141" s="9">
        <f>D1141-E1141</f>
        <v/>
      </c>
      <c r="G1141">
        <f>IF(A1141="","",IFERROR(INDEX(Map_Line,MATCH(A1141,Map_Code,0)),"UNMAPPED"))</f>
        <v/>
      </c>
      <c r="H1141">
        <f>IF(A1141="","",IFERROR(INDEX(Map_Stmt,MATCH(A1141,Map_Code,0)),"UNMAPPED"))</f>
        <v/>
      </c>
      <c r="I1141" s="9">
        <f>IF(A1141="",0,IFERROR(F1141*INDEX(Map_Sign,MATCH(A1141,Map_Code,0)),0))</f>
        <v/>
      </c>
    </row>
    <row r="1142">
      <c r="A1142" s="4" t="n"/>
      <c r="B1142" s="4" t="n"/>
      <c r="C1142" s="5" t="n"/>
      <c r="D1142" s="18" t="n"/>
      <c r="E1142" s="18" t="n"/>
      <c r="F1142" s="9">
        <f>D1142-E1142</f>
        <v/>
      </c>
      <c r="G1142">
        <f>IF(A1142="","",IFERROR(INDEX(Map_Line,MATCH(A1142,Map_Code,0)),"UNMAPPED"))</f>
        <v/>
      </c>
      <c r="H1142">
        <f>IF(A1142="","",IFERROR(INDEX(Map_Stmt,MATCH(A1142,Map_Code,0)),"UNMAPPED"))</f>
        <v/>
      </c>
      <c r="I1142" s="9">
        <f>IF(A1142="",0,IFERROR(F1142*INDEX(Map_Sign,MATCH(A1142,Map_Code,0)),0))</f>
        <v/>
      </c>
    </row>
    <row r="1143">
      <c r="A1143" s="4" t="n"/>
      <c r="B1143" s="4" t="n"/>
      <c r="C1143" s="5" t="n"/>
      <c r="D1143" s="18" t="n"/>
      <c r="E1143" s="18" t="n"/>
      <c r="F1143" s="9">
        <f>D1143-E1143</f>
        <v/>
      </c>
      <c r="G1143">
        <f>IF(A1143="","",IFERROR(INDEX(Map_Line,MATCH(A1143,Map_Code,0)),"UNMAPPED"))</f>
        <v/>
      </c>
      <c r="H1143">
        <f>IF(A1143="","",IFERROR(INDEX(Map_Stmt,MATCH(A1143,Map_Code,0)),"UNMAPPED"))</f>
        <v/>
      </c>
      <c r="I1143" s="9">
        <f>IF(A1143="",0,IFERROR(F1143*INDEX(Map_Sign,MATCH(A1143,Map_Code,0)),0))</f>
        <v/>
      </c>
    </row>
    <row r="1144">
      <c r="A1144" s="4" t="n"/>
      <c r="B1144" s="4" t="n"/>
      <c r="C1144" s="5" t="n"/>
      <c r="D1144" s="18" t="n"/>
      <c r="E1144" s="18" t="n"/>
      <c r="F1144" s="9">
        <f>D1144-E1144</f>
        <v/>
      </c>
      <c r="G1144">
        <f>IF(A1144="","",IFERROR(INDEX(Map_Line,MATCH(A1144,Map_Code,0)),"UNMAPPED"))</f>
        <v/>
      </c>
      <c r="H1144">
        <f>IF(A1144="","",IFERROR(INDEX(Map_Stmt,MATCH(A1144,Map_Code,0)),"UNMAPPED"))</f>
        <v/>
      </c>
      <c r="I1144" s="9">
        <f>IF(A1144="",0,IFERROR(F1144*INDEX(Map_Sign,MATCH(A1144,Map_Code,0)),0))</f>
        <v/>
      </c>
    </row>
    <row r="1145">
      <c r="A1145" s="4" t="n"/>
      <c r="B1145" s="4" t="n"/>
      <c r="C1145" s="5" t="n"/>
      <c r="D1145" s="18" t="n"/>
      <c r="E1145" s="18" t="n"/>
      <c r="F1145" s="9">
        <f>D1145-E1145</f>
        <v/>
      </c>
      <c r="G1145">
        <f>IF(A1145="","",IFERROR(INDEX(Map_Line,MATCH(A1145,Map_Code,0)),"UNMAPPED"))</f>
        <v/>
      </c>
      <c r="H1145">
        <f>IF(A1145="","",IFERROR(INDEX(Map_Stmt,MATCH(A1145,Map_Code,0)),"UNMAPPED"))</f>
        <v/>
      </c>
      <c r="I1145" s="9">
        <f>IF(A1145="",0,IFERROR(F1145*INDEX(Map_Sign,MATCH(A1145,Map_Code,0)),0))</f>
        <v/>
      </c>
    </row>
    <row r="1146">
      <c r="A1146" s="4" t="n"/>
      <c r="B1146" s="4" t="n"/>
      <c r="C1146" s="5" t="n"/>
      <c r="D1146" s="18" t="n"/>
      <c r="E1146" s="18" t="n"/>
      <c r="F1146" s="9">
        <f>D1146-E1146</f>
        <v/>
      </c>
      <c r="G1146">
        <f>IF(A1146="","",IFERROR(INDEX(Map_Line,MATCH(A1146,Map_Code,0)),"UNMAPPED"))</f>
        <v/>
      </c>
      <c r="H1146">
        <f>IF(A1146="","",IFERROR(INDEX(Map_Stmt,MATCH(A1146,Map_Code,0)),"UNMAPPED"))</f>
        <v/>
      </c>
      <c r="I1146" s="9">
        <f>IF(A1146="",0,IFERROR(F1146*INDEX(Map_Sign,MATCH(A1146,Map_Code,0)),0))</f>
        <v/>
      </c>
    </row>
    <row r="1147">
      <c r="A1147" s="4" t="n"/>
      <c r="B1147" s="4" t="n"/>
      <c r="C1147" s="5" t="n"/>
      <c r="D1147" s="18" t="n"/>
      <c r="E1147" s="18" t="n"/>
      <c r="F1147" s="9">
        <f>D1147-E1147</f>
        <v/>
      </c>
      <c r="G1147">
        <f>IF(A1147="","",IFERROR(INDEX(Map_Line,MATCH(A1147,Map_Code,0)),"UNMAPPED"))</f>
        <v/>
      </c>
      <c r="H1147">
        <f>IF(A1147="","",IFERROR(INDEX(Map_Stmt,MATCH(A1147,Map_Code,0)),"UNMAPPED"))</f>
        <v/>
      </c>
      <c r="I1147" s="9">
        <f>IF(A1147="",0,IFERROR(F1147*INDEX(Map_Sign,MATCH(A1147,Map_Code,0)),0))</f>
        <v/>
      </c>
    </row>
    <row r="1148">
      <c r="A1148" s="4" t="n"/>
      <c r="B1148" s="4" t="n"/>
      <c r="C1148" s="5" t="n"/>
      <c r="D1148" s="18" t="n"/>
      <c r="E1148" s="18" t="n"/>
      <c r="F1148" s="9">
        <f>D1148-E1148</f>
        <v/>
      </c>
      <c r="G1148">
        <f>IF(A1148="","",IFERROR(INDEX(Map_Line,MATCH(A1148,Map_Code,0)),"UNMAPPED"))</f>
        <v/>
      </c>
      <c r="H1148">
        <f>IF(A1148="","",IFERROR(INDEX(Map_Stmt,MATCH(A1148,Map_Code,0)),"UNMAPPED"))</f>
        <v/>
      </c>
      <c r="I1148" s="9">
        <f>IF(A1148="",0,IFERROR(F1148*INDEX(Map_Sign,MATCH(A1148,Map_Code,0)),0))</f>
        <v/>
      </c>
    </row>
    <row r="1149">
      <c r="A1149" s="4" t="n"/>
      <c r="B1149" s="4" t="n"/>
      <c r="C1149" s="5" t="n"/>
      <c r="D1149" s="18" t="n"/>
      <c r="E1149" s="18" t="n"/>
      <c r="F1149" s="9">
        <f>D1149-E1149</f>
        <v/>
      </c>
      <c r="G1149">
        <f>IF(A1149="","",IFERROR(INDEX(Map_Line,MATCH(A1149,Map_Code,0)),"UNMAPPED"))</f>
        <v/>
      </c>
      <c r="H1149">
        <f>IF(A1149="","",IFERROR(INDEX(Map_Stmt,MATCH(A1149,Map_Code,0)),"UNMAPPED"))</f>
        <v/>
      </c>
      <c r="I1149" s="9">
        <f>IF(A1149="",0,IFERROR(F1149*INDEX(Map_Sign,MATCH(A1149,Map_Code,0)),0))</f>
        <v/>
      </c>
    </row>
    <row r="1150">
      <c r="A1150" s="4" t="n"/>
      <c r="B1150" s="4" t="n"/>
      <c r="C1150" s="5" t="n"/>
      <c r="D1150" s="18" t="n"/>
      <c r="E1150" s="18" t="n"/>
      <c r="F1150" s="9">
        <f>D1150-E1150</f>
        <v/>
      </c>
      <c r="G1150">
        <f>IF(A1150="","",IFERROR(INDEX(Map_Line,MATCH(A1150,Map_Code,0)),"UNMAPPED"))</f>
        <v/>
      </c>
      <c r="H1150">
        <f>IF(A1150="","",IFERROR(INDEX(Map_Stmt,MATCH(A1150,Map_Code,0)),"UNMAPPED"))</f>
        <v/>
      </c>
      <c r="I1150" s="9">
        <f>IF(A1150="",0,IFERROR(F1150*INDEX(Map_Sign,MATCH(A1150,Map_Code,0)),0))</f>
        <v/>
      </c>
    </row>
    <row r="1151">
      <c r="A1151" s="4" t="n"/>
      <c r="B1151" s="4" t="n"/>
      <c r="C1151" s="5" t="n"/>
      <c r="D1151" s="18" t="n"/>
      <c r="E1151" s="18" t="n"/>
      <c r="F1151" s="9">
        <f>D1151-E1151</f>
        <v/>
      </c>
      <c r="G1151">
        <f>IF(A1151="","",IFERROR(INDEX(Map_Line,MATCH(A1151,Map_Code,0)),"UNMAPPED"))</f>
        <v/>
      </c>
      <c r="H1151">
        <f>IF(A1151="","",IFERROR(INDEX(Map_Stmt,MATCH(A1151,Map_Code,0)),"UNMAPPED"))</f>
        <v/>
      </c>
      <c r="I1151" s="9">
        <f>IF(A1151="",0,IFERROR(F1151*INDEX(Map_Sign,MATCH(A1151,Map_Code,0)),0))</f>
        <v/>
      </c>
    </row>
    <row r="1152">
      <c r="A1152" s="4" t="n"/>
      <c r="B1152" s="4" t="n"/>
      <c r="C1152" s="5" t="n"/>
      <c r="D1152" s="18" t="n"/>
      <c r="E1152" s="18" t="n"/>
      <c r="F1152" s="9">
        <f>D1152-E1152</f>
        <v/>
      </c>
      <c r="G1152">
        <f>IF(A1152="","",IFERROR(INDEX(Map_Line,MATCH(A1152,Map_Code,0)),"UNMAPPED"))</f>
        <v/>
      </c>
      <c r="H1152">
        <f>IF(A1152="","",IFERROR(INDEX(Map_Stmt,MATCH(A1152,Map_Code,0)),"UNMAPPED"))</f>
        <v/>
      </c>
      <c r="I1152" s="9">
        <f>IF(A1152="",0,IFERROR(F1152*INDEX(Map_Sign,MATCH(A1152,Map_Code,0)),0))</f>
        <v/>
      </c>
    </row>
    <row r="1153">
      <c r="A1153" s="4" t="n"/>
      <c r="B1153" s="4" t="n"/>
      <c r="C1153" s="5" t="n"/>
      <c r="D1153" s="18" t="n"/>
      <c r="E1153" s="18" t="n"/>
      <c r="F1153" s="9">
        <f>D1153-E1153</f>
        <v/>
      </c>
      <c r="G1153">
        <f>IF(A1153="","",IFERROR(INDEX(Map_Line,MATCH(A1153,Map_Code,0)),"UNMAPPED"))</f>
        <v/>
      </c>
      <c r="H1153">
        <f>IF(A1153="","",IFERROR(INDEX(Map_Stmt,MATCH(A1153,Map_Code,0)),"UNMAPPED"))</f>
        <v/>
      </c>
      <c r="I1153" s="9">
        <f>IF(A1153="",0,IFERROR(F1153*INDEX(Map_Sign,MATCH(A1153,Map_Code,0)),0))</f>
        <v/>
      </c>
    </row>
    <row r="1154">
      <c r="A1154" s="4" t="n"/>
      <c r="B1154" s="4" t="n"/>
      <c r="C1154" s="5" t="n"/>
      <c r="D1154" s="18" t="n"/>
      <c r="E1154" s="18" t="n"/>
      <c r="F1154" s="9">
        <f>D1154-E1154</f>
        <v/>
      </c>
      <c r="G1154">
        <f>IF(A1154="","",IFERROR(INDEX(Map_Line,MATCH(A1154,Map_Code,0)),"UNMAPPED"))</f>
        <v/>
      </c>
      <c r="H1154">
        <f>IF(A1154="","",IFERROR(INDEX(Map_Stmt,MATCH(A1154,Map_Code,0)),"UNMAPPED"))</f>
        <v/>
      </c>
      <c r="I1154" s="9">
        <f>IF(A1154="",0,IFERROR(F1154*INDEX(Map_Sign,MATCH(A1154,Map_Code,0)),0))</f>
        <v/>
      </c>
    </row>
    <row r="1155">
      <c r="A1155" s="4" t="n"/>
      <c r="B1155" s="4" t="n"/>
      <c r="C1155" s="5" t="n"/>
      <c r="D1155" s="18" t="n"/>
      <c r="E1155" s="18" t="n"/>
      <c r="F1155" s="9">
        <f>D1155-E1155</f>
        <v/>
      </c>
      <c r="G1155">
        <f>IF(A1155="","",IFERROR(INDEX(Map_Line,MATCH(A1155,Map_Code,0)),"UNMAPPED"))</f>
        <v/>
      </c>
      <c r="H1155">
        <f>IF(A1155="","",IFERROR(INDEX(Map_Stmt,MATCH(A1155,Map_Code,0)),"UNMAPPED"))</f>
        <v/>
      </c>
      <c r="I1155" s="9">
        <f>IF(A1155="",0,IFERROR(F1155*INDEX(Map_Sign,MATCH(A1155,Map_Code,0)),0))</f>
        <v/>
      </c>
    </row>
    <row r="1156">
      <c r="A1156" s="4" t="n"/>
      <c r="B1156" s="4" t="n"/>
      <c r="C1156" s="5" t="n"/>
      <c r="D1156" s="18" t="n"/>
      <c r="E1156" s="18" t="n"/>
      <c r="F1156" s="9">
        <f>D1156-E1156</f>
        <v/>
      </c>
      <c r="G1156">
        <f>IF(A1156="","",IFERROR(INDEX(Map_Line,MATCH(A1156,Map_Code,0)),"UNMAPPED"))</f>
        <v/>
      </c>
      <c r="H1156">
        <f>IF(A1156="","",IFERROR(INDEX(Map_Stmt,MATCH(A1156,Map_Code,0)),"UNMAPPED"))</f>
        <v/>
      </c>
      <c r="I1156" s="9">
        <f>IF(A1156="",0,IFERROR(F1156*INDEX(Map_Sign,MATCH(A1156,Map_Code,0)),0))</f>
        <v/>
      </c>
    </row>
    <row r="1157">
      <c r="A1157" s="4" t="n"/>
      <c r="B1157" s="4" t="n"/>
      <c r="C1157" s="5" t="n"/>
      <c r="D1157" s="18" t="n"/>
      <c r="E1157" s="18" t="n"/>
      <c r="F1157" s="9">
        <f>D1157-E1157</f>
        <v/>
      </c>
      <c r="G1157">
        <f>IF(A1157="","",IFERROR(INDEX(Map_Line,MATCH(A1157,Map_Code,0)),"UNMAPPED"))</f>
        <v/>
      </c>
      <c r="H1157">
        <f>IF(A1157="","",IFERROR(INDEX(Map_Stmt,MATCH(A1157,Map_Code,0)),"UNMAPPED"))</f>
        <v/>
      </c>
      <c r="I1157" s="9">
        <f>IF(A1157="",0,IFERROR(F1157*INDEX(Map_Sign,MATCH(A1157,Map_Code,0)),0))</f>
        <v/>
      </c>
    </row>
    <row r="1158">
      <c r="A1158" s="4" t="n"/>
      <c r="B1158" s="4" t="n"/>
      <c r="C1158" s="5" t="n"/>
      <c r="D1158" s="18" t="n"/>
      <c r="E1158" s="18" t="n"/>
      <c r="F1158" s="9">
        <f>D1158-E1158</f>
        <v/>
      </c>
      <c r="G1158">
        <f>IF(A1158="","",IFERROR(INDEX(Map_Line,MATCH(A1158,Map_Code,0)),"UNMAPPED"))</f>
        <v/>
      </c>
      <c r="H1158">
        <f>IF(A1158="","",IFERROR(INDEX(Map_Stmt,MATCH(A1158,Map_Code,0)),"UNMAPPED"))</f>
        <v/>
      </c>
      <c r="I1158" s="9">
        <f>IF(A1158="",0,IFERROR(F1158*INDEX(Map_Sign,MATCH(A1158,Map_Code,0)),0))</f>
        <v/>
      </c>
    </row>
    <row r="1159">
      <c r="A1159" s="4" t="n"/>
      <c r="B1159" s="4" t="n"/>
      <c r="C1159" s="5" t="n"/>
      <c r="D1159" s="18" t="n"/>
      <c r="E1159" s="18" t="n"/>
      <c r="F1159" s="9">
        <f>D1159-E1159</f>
        <v/>
      </c>
      <c r="G1159">
        <f>IF(A1159="","",IFERROR(INDEX(Map_Line,MATCH(A1159,Map_Code,0)),"UNMAPPED"))</f>
        <v/>
      </c>
      <c r="H1159">
        <f>IF(A1159="","",IFERROR(INDEX(Map_Stmt,MATCH(A1159,Map_Code,0)),"UNMAPPED"))</f>
        <v/>
      </c>
      <c r="I1159" s="9">
        <f>IF(A1159="",0,IFERROR(F1159*INDEX(Map_Sign,MATCH(A1159,Map_Code,0)),0))</f>
        <v/>
      </c>
    </row>
    <row r="1160">
      <c r="A1160" s="4" t="n"/>
      <c r="B1160" s="4" t="n"/>
      <c r="C1160" s="5" t="n"/>
      <c r="D1160" s="18" t="n"/>
      <c r="E1160" s="18" t="n"/>
      <c r="F1160" s="9">
        <f>D1160-E1160</f>
        <v/>
      </c>
      <c r="G1160">
        <f>IF(A1160="","",IFERROR(INDEX(Map_Line,MATCH(A1160,Map_Code,0)),"UNMAPPED"))</f>
        <v/>
      </c>
      <c r="H1160">
        <f>IF(A1160="","",IFERROR(INDEX(Map_Stmt,MATCH(A1160,Map_Code,0)),"UNMAPPED"))</f>
        <v/>
      </c>
      <c r="I1160" s="9">
        <f>IF(A1160="",0,IFERROR(F1160*INDEX(Map_Sign,MATCH(A1160,Map_Code,0)),0))</f>
        <v/>
      </c>
    </row>
    <row r="1161">
      <c r="A1161" s="4" t="n"/>
      <c r="B1161" s="4" t="n"/>
      <c r="C1161" s="5" t="n"/>
      <c r="D1161" s="18" t="n"/>
      <c r="E1161" s="18" t="n"/>
      <c r="F1161" s="9">
        <f>D1161-E1161</f>
        <v/>
      </c>
      <c r="G1161">
        <f>IF(A1161="","",IFERROR(INDEX(Map_Line,MATCH(A1161,Map_Code,0)),"UNMAPPED"))</f>
        <v/>
      </c>
      <c r="H1161">
        <f>IF(A1161="","",IFERROR(INDEX(Map_Stmt,MATCH(A1161,Map_Code,0)),"UNMAPPED"))</f>
        <v/>
      </c>
      <c r="I1161" s="9">
        <f>IF(A1161="",0,IFERROR(F1161*INDEX(Map_Sign,MATCH(A1161,Map_Code,0)),0))</f>
        <v/>
      </c>
    </row>
    <row r="1162">
      <c r="A1162" s="4" t="n"/>
      <c r="B1162" s="4" t="n"/>
      <c r="C1162" s="5" t="n"/>
      <c r="D1162" s="18" t="n"/>
      <c r="E1162" s="18" t="n"/>
      <c r="F1162" s="9">
        <f>D1162-E1162</f>
        <v/>
      </c>
      <c r="G1162">
        <f>IF(A1162="","",IFERROR(INDEX(Map_Line,MATCH(A1162,Map_Code,0)),"UNMAPPED"))</f>
        <v/>
      </c>
      <c r="H1162">
        <f>IF(A1162="","",IFERROR(INDEX(Map_Stmt,MATCH(A1162,Map_Code,0)),"UNMAPPED"))</f>
        <v/>
      </c>
      <c r="I1162" s="9">
        <f>IF(A1162="",0,IFERROR(F1162*INDEX(Map_Sign,MATCH(A1162,Map_Code,0)),0))</f>
        <v/>
      </c>
    </row>
    <row r="1163">
      <c r="A1163" s="4" t="n"/>
      <c r="B1163" s="4" t="n"/>
      <c r="C1163" s="5" t="n"/>
      <c r="D1163" s="18" t="n"/>
      <c r="E1163" s="18" t="n"/>
      <c r="F1163" s="9">
        <f>D1163-E1163</f>
        <v/>
      </c>
      <c r="G1163">
        <f>IF(A1163="","",IFERROR(INDEX(Map_Line,MATCH(A1163,Map_Code,0)),"UNMAPPED"))</f>
        <v/>
      </c>
      <c r="H1163">
        <f>IF(A1163="","",IFERROR(INDEX(Map_Stmt,MATCH(A1163,Map_Code,0)),"UNMAPPED"))</f>
        <v/>
      </c>
      <c r="I1163" s="9">
        <f>IF(A1163="",0,IFERROR(F1163*INDEX(Map_Sign,MATCH(A1163,Map_Code,0)),0))</f>
        <v/>
      </c>
    </row>
    <row r="1164">
      <c r="A1164" s="4" t="n"/>
      <c r="B1164" s="4" t="n"/>
      <c r="C1164" s="5" t="n"/>
      <c r="D1164" s="18" t="n"/>
      <c r="E1164" s="18" t="n"/>
      <c r="F1164" s="9">
        <f>D1164-E1164</f>
        <v/>
      </c>
      <c r="G1164">
        <f>IF(A1164="","",IFERROR(INDEX(Map_Line,MATCH(A1164,Map_Code,0)),"UNMAPPED"))</f>
        <v/>
      </c>
      <c r="H1164">
        <f>IF(A1164="","",IFERROR(INDEX(Map_Stmt,MATCH(A1164,Map_Code,0)),"UNMAPPED"))</f>
        <v/>
      </c>
      <c r="I1164" s="9">
        <f>IF(A1164="",0,IFERROR(F1164*INDEX(Map_Sign,MATCH(A1164,Map_Code,0)),0))</f>
        <v/>
      </c>
    </row>
    <row r="1165">
      <c r="A1165" s="4" t="n"/>
      <c r="B1165" s="4" t="n"/>
      <c r="C1165" s="5" t="n"/>
      <c r="D1165" s="18" t="n"/>
      <c r="E1165" s="18" t="n"/>
      <c r="F1165" s="9">
        <f>D1165-E1165</f>
        <v/>
      </c>
      <c r="G1165">
        <f>IF(A1165="","",IFERROR(INDEX(Map_Line,MATCH(A1165,Map_Code,0)),"UNMAPPED"))</f>
        <v/>
      </c>
      <c r="H1165">
        <f>IF(A1165="","",IFERROR(INDEX(Map_Stmt,MATCH(A1165,Map_Code,0)),"UNMAPPED"))</f>
        <v/>
      </c>
      <c r="I1165" s="9">
        <f>IF(A1165="",0,IFERROR(F1165*INDEX(Map_Sign,MATCH(A1165,Map_Code,0)),0))</f>
        <v/>
      </c>
    </row>
    <row r="1166">
      <c r="A1166" s="4" t="n"/>
      <c r="B1166" s="4" t="n"/>
      <c r="C1166" s="5" t="n"/>
      <c r="D1166" s="18" t="n"/>
      <c r="E1166" s="18" t="n"/>
      <c r="F1166" s="9">
        <f>D1166-E1166</f>
        <v/>
      </c>
      <c r="G1166">
        <f>IF(A1166="","",IFERROR(INDEX(Map_Line,MATCH(A1166,Map_Code,0)),"UNMAPPED"))</f>
        <v/>
      </c>
      <c r="H1166">
        <f>IF(A1166="","",IFERROR(INDEX(Map_Stmt,MATCH(A1166,Map_Code,0)),"UNMAPPED"))</f>
        <v/>
      </c>
      <c r="I1166" s="9">
        <f>IF(A1166="",0,IFERROR(F1166*INDEX(Map_Sign,MATCH(A1166,Map_Code,0)),0))</f>
        <v/>
      </c>
    </row>
    <row r="1167">
      <c r="A1167" s="4" t="n"/>
      <c r="B1167" s="4" t="n"/>
      <c r="C1167" s="5" t="n"/>
      <c r="D1167" s="18" t="n"/>
      <c r="E1167" s="18" t="n"/>
      <c r="F1167" s="9">
        <f>D1167-E1167</f>
        <v/>
      </c>
      <c r="G1167">
        <f>IF(A1167="","",IFERROR(INDEX(Map_Line,MATCH(A1167,Map_Code,0)),"UNMAPPED"))</f>
        <v/>
      </c>
      <c r="H1167">
        <f>IF(A1167="","",IFERROR(INDEX(Map_Stmt,MATCH(A1167,Map_Code,0)),"UNMAPPED"))</f>
        <v/>
      </c>
      <c r="I1167" s="9">
        <f>IF(A1167="",0,IFERROR(F1167*INDEX(Map_Sign,MATCH(A1167,Map_Code,0)),0))</f>
        <v/>
      </c>
    </row>
    <row r="1168">
      <c r="A1168" s="4" t="n"/>
      <c r="B1168" s="4" t="n"/>
      <c r="C1168" s="5" t="n"/>
      <c r="D1168" s="18" t="n"/>
      <c r="E1168" s="18" t="n"/>
      <c r="F1168" s="9">
        <f>D1168-E1168</f>
        <v/>
      </c>
      <c r="G1168">
        <f>IF(A1168="","",IFERROR(INDEX(Map_Line,MATCH(A1168,Map_Code,0)),"UNMAPPED"))</f>
        <v/>
      </c>
      <c r="H1168">
        <f>IF(A1168="","",IFERROR(INDEX(Map_Stmt,MATCH(A1168,Map_Code,0)),"UNMAPPED"))</f>
        <v/>
      </c>
      <c r="I1168" s="9">
        <f>IF(A1168="",0,IFERROR(F1168*INDEX(Map_Sign,MATCH(A1168,Map_Code,0)),0))</f>
        <v/>
      </c>
    </row>
    <row r="1169">
      <c r="A1169" s="4" t="n"/>
      <c r="B1169" s="4" t="n"/>
      <c r="C1169" s="5" t="n"/>
      <c r="D1169" s="18" t="n"/>
      <c r="E1169" s="18" t="n"/>
      <c r="F1169" s="9">
        <f>D1169-E1169</f>
        <v/>
      </c>
      <c r="G1169">
        <f>IF(A1169="","",IFERROR(INDEX(Map_Line,MATCH(A1169,Map_Code,0)),"UNMAPPED"))</f>
        <v/>
      </c>
      <c r="H1169">
        <f>IF(A1169="","",IFERROR(INDEX(Map_Stmt,MATCH(A1169,Map_Code,0)),"UNMAPPED"))</f>
        <v/>
      </c>
      <c r="I1169" s="9">
        <f>IF(A1169="",0,IFERROR(F1169*INDEX(Map_Sign,MATCH(A1169,Map_Code,0)),0))</f>
        <v/>
      </c>
    </row>
    <row r="1170">
      <c r="A1170" s="4" t="n"/>
      <c r="B1170" s="4" t="n"/>
      <c r="C1170" s="5" t="n"/>
      <c r="D1170" s="18" t="n"/>
      <c r="E1170" s="18" t="n"/>
      <c r="F1170" s="9">
        <f>D1170-E1170</f>
        <v/>
      </c>
      <c r="G1170">
        <f>IF(A1170="","",IFERROR(INDEX(Map_Line,MATCH(A1170,Map_Code,0)),"UNMAPPED"))</f>
        <v/>
      </c>
      <c r="H1170">
        <f>IF(A1170="","",IFERROR(INDEX(Map_Stmt,MATCH(A1170,Map_Code,0)),"UNMAPPED"))</f>
        <v/>
      </c>
      <c r="I1170" s="9">
        <f>IF(A1170="",0,IFERROR(F1170*INDEX(Map_Sign,MATCH(A1170,Map_Code,0)),0))</f>
        <v/>
      </c>
    </row>
    <row r="1171">
      <c r="A1171" s="4" t="n"/>
      <c r="B1171" s="4" t="n"/>
      <c r="C1171" s="5" t="n"/>
      <c r="D1171" s="18" t="n"/>
      <c r="E1171" s="18" t="n"/>
      <c r="F1171" s="9">
        <f>D1171-E1171</f>
        <v/>
      </c>
      <c r="G1171">
        <f>IF(A1171="","",IFERROR(INDEX(Map_Line,MATCH(A1171,Map_Code,0)),"UNMAPPED"))</f>
        <v/>
      </c>
      <c r="H1171">
        <f>IF(A1171="","",IFERROR(INDEX(Map_Stmt,MATCH(A1171,Map_Code,0)),"UNMAPPED"))</f>
        <v/>
      </c>
      <c r="I1171" s="9">
        <f>IF(A1171="",0,IFERROR(F1171*INDEX(Map_Sign,MATCH(A1171,Map_Code,0)),0))</f>
        <v/>
      </c>
    </row>
    <row r="1172">
      <c r="A1172" s="4" t="n"/>
      <c r="B1172" s="4" t="n"/>
      <c r="C1172" s="5" t="n"/>
      <c r="D1172" s="18" t="n"/>
      <c r="E1172" s="18" t="n"/>
      <c r="F1172" s="9">
        <f>D1172-E1172</f>
        <v/>
      </c>
      <c r="G1172">
        <f>IF(A1172="","",IFERROR(INDEX(Map_Line,MATCH(A1172,Map_Code,0)),"UNMAPPED"))</f>
        <v/>
      </c>
      <c r="H1172">
        <f>IF(A1172="","",IFERROR(INDEX(Map_Stmt,MATCH(A1172,Map_Code,0)),"UNMAPPED"))</f>
        <v/>
      </c>
      <c r="I1172" s="9">
        <f>IF(A1172="",0,IFERROR(F1172*INDEX(Map_Sign,MATCH(A1172,Map_Code,0)),0))</f>
        <v/>
      </c>
    </row>
    <row r="1173">
      <c r="A1173" s="4" t="n"/>
      <c r="B1173" s="4" t="n"/>
      <c r="C1173" s="5" t="n"/>
      <c r="D1173" s="18" t="n"/>
      <c r="E1173" s="18" t="n"/>
      <c r="F1173" s="9">
        <f>D1173-E1173</f>
        <v/>
      </c>
      <c r="G1173">
        <f>IF(A1173="","",IFERROR(INDEX(Map_Line,MATCH(A1173,Map_Code,0)),"UNMAPPED"))</f>
        <v/>
      </c>
      <c r="H1173">
        <f>IF(A1173="","",IFERROR(INDEX(Map_Stmt,MATCH(A1173,Map_Code,0)),"UNMAPPED"))</f>
        <v/>
      </c>
      <c r="I1173" s="9">
        <f>IF(A1173="",0,IFERROR(F1173*INDEX(Map_Sign,MATCH(A1173,Map_Code,0)),0))</f>
        <v/>
      </c>
    </row>
    <row r="1174">
      <c r="A1174" s="4" t="n"/>
      <c r="B1174" s="4" t="n"/>
      <c r="C1174" s="5" t="n"/>
      <c r="D1174" s="18" t="n"/>
      <c r="E1174" s="18" t="n"/>
      <c r="F1174" s="9">
        <f>D1174-E1174</f>
        <v/>
      </c>
      <c r="G1174">
        <f>IF(A1174="","",IFERROR(INDEX(Map_Line,MATCH(A1174,Map_Code,0)),"UNMAPPED"))</f>
        <v/>
      </c>
      <c r="H1174">
        <f>IF(A1174="","",IFERROR(INDEX(Map_Stmt,MATCH(A1174,Map_Code,0)),"UNMAPPED"))</f>
        <v/>
      </c>
      <c r="I1174" s="9">
        <f>IF(A1174="",0,IFERROR(F1174*INDEX(Map_Sign,MATCH(A1174,Map_Code,0)),0))</f>
        <v/>
      </c>
    </row>
    <row r="1175">
      <c r="A1175" s="4" t="n"/>
      <c r="B1175" s="4" t="n"/>
      <c r="C1175" s="5" t="n"/>
      <c r="D1175" s="18" t="n"/>
      <c r="E1175" s="18" t="n"/>
      <c r="F1175" s="9">
        <f>D1175-E1175</f>
        <v/>
      </c>
      <c r="G1175">
        <f>IF(A1175="","",IFERROR(INDEX(Map_Line,MATCH(A1175,Map_Code,0)),"UNMAPPED"))</f>
        <v/>
      </c>
      <c r="H1175">
        <f>IF(A1175="","",IFERROR(INDEX(Map_Stmt,MATCH(A1175,Map_Code,0)),"UNMAPPED"))</f>
        <v/>
      </c>
      <c r="I1175" s="9">
        <f>IF(A1175="",0,IFERROR(F1175*INDEX(Map_Sign,MATCH(A1175,Map_Code,0)),0))</f>
        <v/>
      </c>
    </row>
    <row r="1176">
      <c r="A1176" s="4" t="n"/>
      <c r="B1176" s="4" t="n"/>
      <c r="C1176" s="5" t="n"/>
      <c r="D1176" s="18" t="n"/>
      <c r="E1176" s="18" t="n"/>
      <c r="F1176" s="9">
        <f>D1176-E1176</f>
        <v/>
      </c>
      <c r="G1176">
        <f>IF(A1176="","",IFERROR(INDEX(Map_Line,MATCH(A1176,Map_Code,0)),"UNMAPPED"))</f>
        <v/>
      </c>
      <c r="H1176">
        <f>IF(A1176="","",IFERROR(INDEX(Map_Stmt,MATCH(A1176,Map_Code,0)),"UNMAPPED"))</f>
        <v/>
      </c>
      <c r="I1176" s="9">
        <f>IF(A1176="",0,IFERROR(F1176*INDEX(Map_Sign,MATCH(A1176,Map_Code,0)),0))</f>
        <v/>
      </c>
    </row>
    <row r="1177">
      <c r="A1177" s="4" t="n"/>
      <c r="B1177" s="4" t="n"/>
      <c r="C1177" s="5" t="n"/>
      <c r="D1177" s="18" t="n"/>
      <c r="E1177" s="18" t="n"/>
      <c r="F1177" s="9">
        <f>D1177-E1177</f>
        <v/>
      </c>
      <c r="G1177">
        <f>IF(A1177="","",IFERROR(INDEX(Map_Line,MATCH(A1177,Map_Code,0)),"UNMAPPED"))</f>
        <v/>
      </c>
      <c r="H1177">
        <f>IF(A1177="","",IFERROR(INDEX(Map_Stmt,MATCH(A1177,Map_Code,0)),"UNMAPPED"))</f>
        <v/>
      </c>
      <c r="I1177" s="9">
        <f>IF(A1177="",0,IFERROR(F1177*INDEX(Map_Sign,MATCH(A1177,Map_Code,0)),0))</f>
        <v/>
      </c>
    </row>
    <row r="1178">
      <c r="A1178" s="4" t="n"/>
      <c r="B1178" s="4" t="n"/>
      <c r="C1178" s="5" t="n"/>
      <c r="D1178" s="18" t="n"/>
      <c r="E1178" s="18" t="n"/>
      <c r="F1178" s="9">
        <f>D1178-E1178</f>
        <v/>
      </c>
      <c r="G1178">
        <f>IF(A1178="","",IFERROR(INDEX(Map_Line,MATCH(A1178,Map_Code,0)),"UNMAPPED"))</f>
        <v/>
      </c>
      <c r="H1178">
        <f>IF(A1178="","",IFERROR(INDEX(Map_Stmt,MATCH(A1178,Map_Code,0)),"UNMAPPED"))</f>
        <v/>
      </c>
      <c r="I1178" s="9">
        <f>IF(A1178="",0,IFERROR(F1178*INDEX(Map_Sign,MATCH(A1178,Map_Code,0)),0))</f>
        <v/>
      </c>
    </row>
    <row r="1179">
      <c r="A1179" s="4" t="n"/>
      <c r="B1179" s="4" t="n"/>
      <c r="C1179" s="5" t="n"/>
      <c r="D1179" s="18" t="n"/>
      <c r="E1179" s="18" t="n"/>
      <c r="F1179" s="9">
        <f>D1179-E1179</f>
        <v/>
      </c>
      <c r="G1179">
        <f>IF(A1179="","",IFERROR(INDEX(Map_Line,MATCH(A1179,Map_Code,0)),"UNMAPPED"))</f>
        <v/>
      </c>
      <c r="H1179">
        <f>IF(A1179="","",IFERROR(INDEX(Map_Stmt,MATCH(A1179,Map_Code,0)),"UNMAPPED"))</f>
        <v/>
      </c>
      <c r="I1179" s="9">
        <f>IF(A1179="",0,IFERROR(F1179*INDEX(Map_Sign,MATCH(A1179,Map_Code,0)),0))</f>
        <v/>
      </c>
    </row>
    <row r="1180">
      <c r="A1180" s="4" t="n"/>
      <c r="B1180" s="4" t="n"/>
      <c r="C1180" s="5" t="n"/>
      <c r="D1180" s="18" t="n"/>
      <c r="E1180" s="18" t="n"/>
      <c r="F1180" s="9">
        <f>D1180-E1180</f>
        <v/>
      </c>
      <c r="G1180">
        <f>IF(A1180="","",IFERROR(INDEX(Map_Line,MATCH(A1180,Map_Code,0)),"UNMAPPED"))</f>
        <v/>
      </c>
      <c r="H1180">
        <f>IF(A1180="","",IFERROR(INDEX(Map_Stmt,MATCH(A1180,Map_Code,0)),"UNMAPPED"))</f>
        <v/>
      </c>
      <c r="I1180" s="9">
        <f>IF(A1180="",0,IFERROR(F1180*INDEX(Map_Sign,MATCH(A1180,Map_Code,0)),0))</f>
        <v/>
      </c>
    </row>
    <row r="1181">
      <c r="A1181" s="4" t="n"/>
      <c r="B1181" s="4" t="n"/>
      <c r="C1181" s="5" t="n"/>
      <c r="D1181" s="18" t="n"/>
      <c r="E1181" s="18" t="n"/>
      <c r="F1181" s="9">
        <f>D1181-E1181</f>
        <v/>
      </c>
      <c r="G1181">
        <f>IF(A1181="","",IFERROR(INDEX(Map_Line,MATCH(A1181,Map_Code,0)),"UNMAPPED"))</f>
        <v/>
      </c>
      <c r="H1181">
        <f>IF(A1181="","",IFERROR(INDEX(Map_Stmt,MATCH(A1181,Map_Code,0)),"UNMAPPED"))</f>
        <v/>
      </c>
      <c r="I1181" s="9">
        <f>IF(A1181="",0,IFERROR(F1181*INDEX(Map_Sign,MATCH(A1181,Map_Code,0)),0))</f>
        <v/>
      </c>
    </row>
    <row r="1182">
      <c r="A1182" s="4" t="n"/>
      <c r="B1182" s="4" t="n"/>
      <c r="C1182" s="5" t="n"/>
      <c r="D1182" s="18" t="n"/>
      <c r="E1182" s="18" t="n"/>
      <c r="F1182" s="9">
        <f>D1182-E1182</f>
        <v/>
      </c>
      <c r="G1182">
        <f>IF(A1182="","",IFERROR(INDEX(Map_Line,MATCH(A1182,Map_Code,0)),"UNMAPPED"))</f>
        <v/>
      </c>
      <c r="H1182">
        <f>IF(A1182="","",IFERROR(INDEX(Map_Stmt,MATCH(A1182,Map_Code,0)),"UNMAPPED"))</f>
        <v/>
      </c>
      <c r="I1182" s="9">
        <f>IF(A1182="",0,IFERROR(F1182*INDEX(Map_Sign,MATCH(A1182,Map_Code,0)),0))</f>
        <v/>
      </c>
    </row>
    <row r="1183">
      <c r="A1183" s="4" t="n"/>
      <c r="B1183" s="4" t="n"/>
      <c r="C1183" s="5" t="n"/>
      <c r="D1183" s="18" t="n"/>
      <c r="E1183" s="18" t="n"/>
      <c r="F1183" s="9">
        <f>D1183-E1183</f>
        <v/>
      </c>
      <c r="G1183">
        <f>IF(A1183="","",IFERROR(INDEX(Map_Line,MATCH(A1183,Map_Code,0)),"UNMAPPED"))</f>
        <v/>
      </c>
      <c r="H1183">
        <f>IF(A1183="","",IFERROR(INDEX(Map_Stmt,MATCH(A1183,Map_Code,0)),"UNMAPPED"))</f>
        <v/>
      </c>
      <c r="I1183" s="9">
        <f>IF(A1183="",0,IFERROR(F1183*INDEX(Map_Sign,MATCH(A1183,Map_Code,0)),0))</f>
        <v/>
      </c>
    </row>
    <row r="1184">
      <c r="A1184" s="4" t="n"/>
      <c r="B1184" s="4" t="n"/>
      <c r="C1184" s="5" t="n"/>
      <c r="D1184" s="18" t="n"/>
      <c r="E1184" s="18" t="n"/>
      <c r="F1184" s="9">
        <f>D1184-E1184</f>
        <v/>
      </c>
      <c r="G1184">
        <f>IF(A1184="","",IFERROR(INDEX(Map_Line,MATCH(A1184,Map_Code,0)),"UNMAPPED"))</f>
        <v/>
      </c>
      <c r="H1184">
        <f>IF(A1184="","",IFERROR(INDEX(Map_Stmt,MATCH(A1184,Map_Code,0)),"UNMAPPED"))</f>
        <v/>
      </c>
      <c r="I1184" s="9">
        <f>IF(A1184="",0,IFERROR(F1184*INDEX(Map_Sign,MATCH(A1184,Map_Code,0)),0))</f>
        <v/>
      </c>
    </row>
    <row r="1185">
      <c r="A1185" s="4" t="n"/>
      <c r="B1185" s="4" t="n"/>
      <c r="C1185" s="5" t="n"/>
      <c r="D1185" s="18" t="n"/>
      <c r="E1185" s="18" t="n"/>
      <c r="F1185" s="9">
        <f>D1185-E1185</f>
        <v/>
      </c>
      <c r="G1185">
        <f>IF(A1185="","",IFERROR(INDEX(Map_Line,MATCH(A1185,Map_Code,0)),"UNMAPPED"))</f>
        <v/>
      </c>
      <c r="H1185">
        <f>IF(A1185="","",IFERROR(INDEX(Map_Stmt,MATCH(A1185,Map_Code,0)),"UNMAPPED"))</f>
        <v/>
      </c>
      <c r="I1185" s="9">
        <f>IF(A1185="",0,IFERROR(F1185*INDEX(Map_Sign,MATCH(A1185,Map_Code,0)),0))</f>
        <v/>
      </c>
    </row>
    <row r="1186">
      <c r="A1186" s="4" t="n"/>
      <c r="B1186" s="4" t="n"/>
      <c r="C1186" s="5" t="n"/>
      <c r="D1186" s="18" t="n"/>
      <c r="E1186" s="18" t="n"/>
      <c r="F1186" s="9">
        <f>D1186-E1186</f>
        <v/>
      </c>
      <c r="G1186">
        <f>IF(A1186="","",IFERROR(INDEX(Map_Line,MATCH(A1186,Map_Code,0)),"UNMAPPED"))</f>
        <v/>
      </c>
      <c r="H1186">
        <f>IF(A1186="","",IFERROR(INDEX(Map_Stmt,MATCH(A1186,Map_Code,0)),"UNMAPPED"))</f>
        <v/>
      </c>
      <c r="I1186" s="9">
        <f>IF(A1186="",0,IFERROR(F1186*INDEX(Map_Sign,MATCH(A1186,Map_Code,0)),0))</f>
        <v/>
      </c>
    </row>
    <row r="1187">
      <c r="A1187" s="4" t="n"/>
      <c r="B1187" s="4" t="n"/>
      <c r="C1187" s="5" t="n"/>
      <c r="D1187" s="18" t="n"/>
      <c r="E1187" s="18" t="n"/>
      <c r="F1187" s="9">
        <f>D1187-E1187</f>
        <v/>
      </c>
      <c r="G1187">
        <f>IF(A1187="","",IFERROR(INDEX(Map_Line,MATCH(A1187,Map_Code,0)),"UNMAPPED"))</f>
        <v/>
      </c>
      <c r="H1187">
        <f>IF(A1187="","",IFERROR(INDEX(Map_Stmt,MATCH(A1187,Map_Code,0)),"UNMAPPED"))</f>
        <v/>
      </c>
      <c r="I1187" s="9">
        <f>IF(A1187="",0,IFERROR(F1187*INDEX(Map_Sign,MATCH(A1187,Map_Code,0)),0))</f>
        <v/>
      </c>
    </row>
    <row r="1188">
      <c r="A1188" s="4" t="n"/>
      <c r="B1188" s="4" t="n"/>
      <c r="C1188" s="5" t="n"/>
      <c r="D1188" s="18" t="n"/>
      <c r="E1188" s="18" t="n"/>
      <c r="F1188" s="9">
        <f>D1188-E1188</f>
        <v/>
      </c>
      <c r="G1188">
        <f>IF(A1188="","",IFERROR(INDEX(Map_Line,MATCH(A1188,Map_Code,0)),"UNMAPPED"))</f>
        <v/>
      </c>
      <c r="H1188">
        <f>IF(A1188="","",IFERROR(INDEX(Map_Stmt,MATCH(A1188,Map_Code,0)),"UNMAPPED"))</f>
        <v/>
      </c>
      <c r="I1188" s="9">
        <f>IF(A1188="",0,IFERROR(F1188*INDEX(Map_Sign,MATCH(A1188,Map_Code,0)),0))</f>
        <v/>
      </c>
    </row>
    <row r="1189">
      <c r="A1189" s="4" t="n"/>
      <c r="B1189" s="4" t="n"/>
      <c r="C1189" s="5" t="n"/>
      <c r="D1189" s="18" t="n"/>
      <c r="E1189" s="18" t="n"/>
      <c r="F1189" s="9">
        <f>D1189-E1189</f>
        <v/>
      </c>
      <c r="G1189">
        <f>IF(A1189="","",IFERROR(INDEX(Map_Line,MATCH(A1189,Map_Code,0)),"UNMAPPED"))</f>
        <v/>
      </c>
      <c r="H1189">
        <f>IF(A1189="","",IFERROR(INDEX(Map_Stmt,MATCH(A1189,Map_Code,0)),"UNMAPPED"))</f>
        <v/>
      </c>
      <c r="I1189" s="9">
        <f>IF(A1189="",0,IFERROR(F1189*INDEX(Map_Sign,MATCH(A1189,Map_Code,0)),0))</f>
        <v/>
      </c>
    </row>
    <row r="1190">
      <c r="A1190" s="4" t="n"/>
      <c r="B1190" s="4" t="n"/>
      <c r="C1190" s="5" t="n"/>
      <c r="D1190" s="18" t="n"/>
      <c r="E1190" s="18" t="n"/>
      <c r="F1190" s="9">
        <f>D1190-E1190</f>
        <v/>
      </c>
      <c r="G1190">
        <f>IF(A1190="","",IFERROR(INDEX(Map_Line,MATCH(A1190,Map_Code,0)),"UNMAPPED"))</f>
        <v/>
      </c>
      <c r="H1190">
        <f>IF(A1190="","",IFERROR(INDEX(Map_Stmt,MATCH(A1190,Map_Code,0)),"UNMAPPED"))</f>
        <v/>
      </c>
      <c r="I1190" s="9">
        <f>IF(A1190="",0,IFERROR(F1190*INDEX(Map_Sign,MATCH(A1190,Map_Code,0)),0))</f>
        <v/>
      </c>
    </row>
    <row r="1191">
      <c r="A1191" s="4" t="n"/>
      <c r="B1191" s="4" t="n"/>
      <c r="C1191" s="5" t="n"/>
      <c r="D1191" s="18" t="n"/>
      <c r="E1191" s="18" t="n"/>
      <c r="F1191" s="9">
        <f>D1191-E1191</f>
        <v/>
      </c>
      <c r="G1191">
        <f>IF(A1191="","",IFERROR(INDEX(Map_Line,MATCH(A1191,Map_Code,0)),"UNMAPPED"))</f>
        <v/>
      </c>
      <c r="H1191">
        <f>IF(A1191="","",IFERROR(INDEX(Map_Stmt,MATCH(A1191,Map_Code,0)),"UNMAPPED"))</f>
        <v/>
      </c>
      <c r="I1191" s="9">
        <f>IF(A1191="",0,IFERROR(F1191*INDEX(Map_Sign,MATCH(A1191,Map_Code,0)),0))</f>
        <v/>
      </c>
    </row>
    <row r="1192">
      <c r="A1192" s="4" t="n"/>
      <c r="B1192" s="4" t="n"/>
      <c r="C1192" s="5" t="n"/>
      <c r="D1192" s="18" t="n"/>
      <c r="E1192" s="18" t="n"/>
      <c r="F1192" s="9">
        <f>D1192-E1192</f>
        <v/>
      </c>
      <c r="G1192">
        <f>IF(A1192="","",IFERROR(INDEX(Map_Line,MATCH(A1192,Map_Code,0)),"UNMAPPED"))</f>
        <v/>
      </c>
      <c r="H1192">
        <f>IF(A1192="","",IFERROR(INDEX(Map_Stmt,MATCH(A1192,Map_Code,0)),"UNMAPPED"))</f>
        <v/>
      </c>
      <c r="I1192" s="9">
        <f>IF(A1192="",0,IFERROR(F1192*INDEX(Map_Sign,MATCH(A1192,Map_Code,0)),0))</f>
        <v/>
      </c>
    </row>
    <row r="1193">
      <c r="A1193" s="4" t="n"/>
      <c r="B1193" s="4" t="n"/>
      <c r="C1193" s="5" t="n"/>
      <c r="D1193" s="18" t="n"/>
      <c r="E1193" s="18" t="n"/>
      <c r="F1193" s="9">
        <f>D1193-E1193</f>
        <v/>
      </c>
      <c r="G1193">
        <f>IF(A1193="","",IFERROR(INDEX(Map_Line,MATCH(A1193,Map_Code,0)),"UNMAPPED"))</f>
        <v/>
      </c>
      <c r="H1193">
        <f>IF(A1193="","",IFERROR(INDEX(Map_Stmt,MATCH(A1193,Map_Code,0)),"UNMAPPED"))</f>
        <v/>
      </c>
      <c r="I1193" s="9">
        <f>IF(A1193="",0,IFERROR(F1193*INDEX(Map_Sign,MATCH(A1193,Map_Code,0)),0))</f>
        <v/>
      </c>
    </row>
    <row r="1194">
      <c r="A1194" s="4" t="n"/>
      <c r="B1194" s="4" t="n"/>
      <c r="C1194" s="5" t="n"/>
      <c r="D1194" s="18" t="n"/>
      <c r="E1194" s="18" t="n"/>
      <c r="F1194" s="9">
        <f>D1194-E1194</f>
        <v/>
      </c>
      <c r="G1194">
        <f>IF(A1194="","",IFERROR(INDEX(Map_Line,MATCH(A1194,Map_Code,0)),"UNMAPPED"))</f>
        <v/>
      </c>
      <c r="H1194">
        <f>IF(A1194="","",IFERROR(INDEX(Map_Stmt,MATCH(A1194,Map_Code,0)),"UNMAPPED"))</f>
        <v/>
      </c>
      <c r="I1194" s="9">
        <f>IF(A1194="",0,IFERROR(F1194*INDEX(Map_Sign,MATCH(A1194,Map_Code,0)),0))</f>
        <v/>
      </c>
    </row>
    <row r="1195">
      <c r="A1195" s="4" t="n"/>
      <c r="B1195" s="4" t="n"/>
      <c r="C1195" s="5" t="n"/>
      <c r="D1195" s="18" t="n"/>
      <c r="E1195" s="18" t="n"/>
      <c r="F1195" s="9">
        <f>D1195-E1195</f>
        <v/>
      </c>
      <c r="G1195">
        <f>IF(A1195="","",IFERROR(INDEX(Map_Line,MATCH(A1195,Map_Code,0)),"UNMAPPED"))</f>
        <v/>
      </c>
      <c r="H1195">
        <f>IF(A1195="","",IFERROR(INDEX(Map_Stmt,MATCH(A1195,Map_Code,0)),"UNMAPPED"))</f>
        <v/>
      </c>
      <c r="I1195" s="9">
        <f>IF(A1195="",0,IFERROR(F1195*INDEX(Map_Sign,MATCH(A1195,Map_Code,0)),0))</f>
        <v/>
      </c>
    </row>
    <row r="1196">
      <c r="A1196" s="4" t="n"/>
      <c r="B1196" s="4" t="n"/>
      <c r="C1196" s="5" t="n"/>
      <c r="D1196" s="18" t="n"/>
      <c r="E1196" s="18" t="n"/>
      <c r="F1196" s="9">
        <f>D1196-E1196</f>
        <v/>
      </c>
      <c r="G1196">
        <f>IF(A1196="","",IFERROR(INDEX(Map_Line,MATCH(A1196,Map_Code,0)),"UNMAPPED"))</f>
        <v/>
      </c>
      <c r="H1196">
        <f>IF(A1196="","",IFERROR(INDEX(Map_Stmt,MATCH(A1196,Map_Code,0)),"UNMAPPED"))</f>
        <v/>
      </c>
      <c r="I1196" s="9">
        <f>IF(A1196="",0,IFERROR(F1196*INDEX(Map_Sign,MATCH(A1196,Map_Code,0)),0))</f>
        <v/>
      </c>
    </row>
    <row r="1197">
      <c r="A1197" s="4" t="n"/>
      <c r="B1197" s="4" t="n"/>
      <c r="C1197" s="5" t="n"/>
      <c r="D1197" s="18" t="n"/>
      <c r="E1197" s="18" t="n"/>
      <c r="F1197" s="9">
        <f>D1197-E1197</f>
        <v/>
      </c>
      <c r="G1197">
        <f>IF(A1197="","",IFERROR(INDEX(Map_Line,MATCH(A1197,Map_Code,0)),"UNMAPPED"))</f>
        <v/>
      </c>
      <c r="H1197">
        <f>IF(A1197="","",IFERROR(INDEX(Map_Stmt,MATCH(A1197,Map_Code,0)),"UNMAPPED"))</f>
        <v/>
      </c>
      <c r="I1197" s="9">
        <f>IF(A1197="",0,IFERROR(F1197*INDEX(Map_Sign,MATCH(A1197,Map_Code,0)),0))</f>
        <v/>
      </c>
    </row>
    <row r="1198">
      <c r="A1198" s="4" t="n"/>
      <c r="B1198" s="4" t="n"/>
      <c r="C1198" s="5" t="n"/>
      <c r="D1198" s="18" t="n"/>
      <c r="E1198" s="18" t="n"/>
      <c r="F1198" s="9">
        <f>D1198-E1198</f>
        <v/>
      </c>
      <c r="G1198">
        <f>IF(A1198="","",IFERROR(INDEX(Map_Line,MATCH(A1198,Map_Code,0)),"UNMAPPED"))</f>
        <v/>
      </c>
      <c r="H1198">
        <f>IF(A1198="","",IFERROR(INDEX(Map_Stmt,MATCH(A1198,Map_Code,0)),"UNMAPPED"))</f>
        <v/>
      </c>
      <c r="I1198" s="9">
        <f>IF(A1198="",0,IFERROR(F1198*INDEX(Map_Sign,MATCH(A1198,Map_Code,0)),0))</f>
        <v/>
      </c>
    </row>
    <row r="1199">
      <c r="A1199" s="4" t="n"/>
      <c r="B1199" s="4" t="n"/>
      <c r="C1199" s="5" t="n"/>
      <c r="D1199" s="18" t="n"/>
      <c r="E1199" s="18" t="n"/>
      <c r="F1199" s="9">
        <f>D1199-E1199</f>
        <v/>
      </c>
      <c r="G1199">
        <f>IF(A1199="","",IFERROR(INDEX(Map_Line,MATCH(A1199,Map_Code,0)),"UNMAPPED"))</f>
        <v/>
      </c>
      <c r="H1199">
        <f>IF(A1199="","",IFERROR(INDEX(Map_Stmt,MATCH(A1199,Map_Code,0)),"UNMAPPED"))</f>
        <v/>
      </c>
      <c r="I1199" s="9">
        <f>IF(A1199="",0,IFERROR(F1199*INDEX(Map_Sign,MATCH(A1199,Map_Code,0)),0))</f>
        <v/>
      </c>
    </row>
    <row r="1200">
      <c r="A1200" s="4" t="n"/>
      <c r="B1200" s="4" t="n"/>
      <c r="C1200" s="5" t="n"/>
      <c r="D1200" s="18" t="n"/>
      <c r="E1200" s="18" t="n"/>
      <c r="F1200" s="9">
        <f>D1200-E1200</f>
        <v/>
      </c>
      <c r="G1200">
        <f>IF(A1200="","",IFERROR(INDEX(Map_Line,MATCH(A1200,Map_Code,0)),"UNMAPPED"))</f>
        <v/>
      </c>
      <c r="H1200">
        <f>IF(A1200="","",IFERROR(INDEX(Map_Stmt,MATCH(A1200,Map_Code,0)),"UNMAPPED"))</f>
        <v/>
      </c>
      <c r="I1200" s="9">
        <f>IF(A1200="",0,IFERROR(F1200*INDEX(Map_Sign,MATCH(A1200,Map_Code,0)),0))</f>
        <v/>
      </c>
    </row>
    <row r="1201">
      <c r="A1201" s="4" t="n"/>
      <c r="B1201" s="4" t="n"/>
      <c r="C1201" s="5" t="n"/>
      <c r="D1201" s="18" t="n"/>
      <c r="E1201" s="18" t="n"/>
      <c r="F1201" s="9">
        <f>D1201-E1201</f>
        <v/>
      </c>
      <c r="G1201">
        <f>IF(A1201="","",IFERROR(INDEX(Map_Line,MATCH(A1201,Map_Code,0)),"UNMAPPED"))</f>
        <v/>
      </c>
      <c r="H1201">
        <f>IF(A1201="","",IFERROR(INDEX(Map_Stmt,MATCH(A1201,Map_Code,0)),"UNMAPPED"))</f>
        <v/>
      </c>
      <c r="I1201" s="9">
        <f>IF(A1201="",0,IFERROR(F1201*INDEX(Map_Sign,MATCH(A1201,Map_Code,0)),0))</f>
        <v/>
      </c>
    </row>
    <row r="1202">
      <c r="A1202" s="4" t="n"/>
      <c r="B1202" s="4" t="n"/>
      <c r="C1202" s="5" t="n"/>
      <c r="D1202" s="18" t="n"/>
      <c r="E1202" s="18" t="n"/>
      <c r="F1202" s="9">
        <f>D1202-E1202</f>
        <v/>
      </c>
      <c r="G1202">
        <f>IF(A1202="","",IFERROR(INDEX(Map_Line,MATCH(A1202,Map_Code,0)),"UNMAPPED"))</f>
        <v/>
      </c>
      <c r="H1202">
        <f>IF(A1202="","",IFERROR(INDEX(Map_Stmt,MATCH(A1202,Map_Code,0)),"UNMAPPED"))</f>
        <v/>
      </c>
      <c r="I1202" s="9">
        <f>IF(A1202="",0,IFERROR(F1202*INDEX(Map_Sign,MATCH(A1202,Map_Code,0)),0))</f>
        <v/>
      </c>
    </row>
    <row r="1203">
      <c r="A1203" s="4" t="n"/>
      <c r="B1203" s="4" t="n"/>
      <c r="C1203" s="5" t="n"/>
      <c r="D1203" s="18" t="n"/>
      <c r="E1203" s="18" t="n"/>
      <c r="F1203" s="9">
        <f>D1203-E1203</f>
        <v/>
      </c>
      <c r="G1203">
        <f>IF(A1203="","",IFERROR(INDEX(Map_Line,MATCH(A1203,Map_Code,0)),"UNMAPPED"))</f>
        <v/>
      </c>
      <c r="H1203">
        <f>IF(A1203="","",IFERROR(INDEX(Map_Stmt,MATCH(A1203,Map_Code,0)),"UNMAPPED"))</f>
        <v/>
      </c>
      <c r="I1203" s="9">
        <f>IF(A1203="",0,IFERROR(F1203*INDEX(Map_Sign,MATCH(A1203,Map_Code,0)),0))</f>
        <v/>
      </c>
    </row>
    <row r="1204">
      <c r="A1204" s="4" t="n"/>
      <c r="B1204" s="4" t="n"/>
      <c r="C1204" s="5" t="n"/>
      <c r="D1204" s="18" t="n"/>
      <c r="E1204" s="18" t="n"/>
      <c r="F1204" s="9">
        <f>D1204-E1204</f>
        <v/>
      </c>
      <c r="G1204">
        <f>IF(A1204="","",IFERROR(INDEX(Map_Line,MATCH(A1204,Map_Code,0)),"UNMAPPED"))</f>
        <v/>
      </c>
      <c r="H1204">
        <f>IF(A1204="","",IFERROR(INDEX(Map_Stmt,MATCH(A1204,Map_Code,0)),"UNMAPPED"))</f>
        <v/>
      </c>
      <c r="I1204" s="9">
        <f>IF(A1204="",0,IFERROR(F1204*INDEX(Map_Sign,MATCH(A1204,Map_Code,0)),0))</f>
        <v/>
      </c>
    </row>
    <row r="1205">
      <c r="A1205" s="4" t="n"/>
      <c r="B1205" s="4" t="n"/>
      <c r="C1205" s="5" t="n"/>
      <c r="D1205" s="18" t="n"/>
      <c r="E1205" s="18" t="n"/>
      <c r="F1205" s="9">
        <f>D1205-E1205</f>
        <v/>
      </c>
      <c r="G1205">
        <f>IF(A1205="","",IFERROR(INDEX(Map_Line,MATCH(A1205,Map_Code,0)),"UNMAPPED"))</f>
        <v/>
      </c>
      <c r="H1205">
        <f>IF(A1205="","",IFERROR(INDEX(Map_Stmt,MATCH(A1205,Map_Code,0)),"UNMAPPED"))</f>
        <v/>
      </c>
      <c r="I1205" s="9">
        <f>IF(A1205="",0,IFERROR(F1205*INDEX(Map_Sign,MATCH(A1205,Map_Code,0)),0))</f>
        <v/>
      </c>
    </row>
    <row r="1206">
      <c r="A1206" s="4" t="n"/>
      <c r="B1206" s="4" t="n"/>
      <c r="C1206" s="5" t="n"/>
      <c r="D1206" s="18" t="n"/>
      <c r="E1206" s="18" t="n"/>
      <c r="F1206" s="9">
        <f>D1206-E1206</f>
        <v/>
      </c>
      <c r="G1206">
        <f>IF(A1206="","",IFERROR(INDEX(Map_Line,MATCH(A1206,Map_Code,0)),"UNMAPPED"))</f>
        <v/>
      </c>
      <c r="H1206">
        <f>IF(A1206="","",IFERROR(INDEX(Map_Stmt,MATCH(A1206,Map_Code,0)),"UNMAPPED"))</f>
        <v/>
      </c>
      <c r="I1206" s="9">
        <f>IF(A1206="",0,IFERROR(F1206*INDEX(Map_Sign,MATCH(A1206,Map_Code,0)),0))</f>
        <v/>
      </c>
    </row>
    <row r="1207">
      <c r="A1207" s="4" t="n"/>
      <c r="B1207" s="4" t="n"/>
      <c r="C1207" s="5" t="n"/>
      <c r="D1207" s="18" t="n"/>
      <c r="E1207" s="18" t="n"/>
      <c r="F1207" s="9">
        <f>D1207-E1207</f>
        <v/>
      </c>
      <c r="G1207">
        <f>IF(A1207="","",IFERROR(INDEX(Map_Line,MATCH(A1207,Map_Code,0)),"UNMAPPED"))</f>
        <v/>
      </c>
      <c r="H1207">
        <f>IF(A1207="","",IFERROR(INDEX(Map_Stmt,MATCH(A1207,Map_Code,0)),"UNMAPPED"))</f>
        <v/>
      </c>
      <c r="I1207" s="9">
        <f>IF(A1207="",0,IFERROR(F1207*INDEX(Map_Sign,MATCH(A1207,Map_Code,0)),0))</f>
        <v/>
      </c>
    </row>
    <row r="1208">
      <c r="A1208" s="4" t="n"/>
      <c r="B1208" s="4" t="n"/>
      <c r="C1208" s="5" t="n"/>
      <c r="D1208" s="18" t="n"/>
      <c r="E1208" s="18" t="n"/>
      <c r="F1208" s="9">
        <f>D1208-E1208</f>
        <v/>
      </c>
      <c r="G1208">
        <f>IF(A1208="","",IFERROR(INDEX(Map_Line,MATCH(A1208,Map_Code,0)),"UNMAPPED"))</f>
        <v/>
      </c>
      <c r="H1208">
        <f>IF(A1208="","",IFERROR(INDEX(Map_Stmt,MATCH(A1208,Map_Code,0)),"UNMAPPED"))</f>
        <v/>
      </c>
      <c r="I1208" s="9">
        <f>IF(A1208="",0,IFERROR(F1208*INDEX(Map_Sign,MATCH(A1208,Map_Code,0)),0))</f>
        <v/>
      </c>
    </row>
    <row r="1209">
      <c r="A1209" s="4" t="n"/>
      <c r="B1209" s="4" t="n"/>
      <c r="C1209" s="5" t="n"/>
      <c r="D1209" s="18" t="n"/>
      <c r="E1209" s="18" t="n"/>
      <c r="F1209" s="9">
        <f>D1209-E1209</f>
        <v/>
      </c>
      <c r="G1209">
        <f>IF(A1209="","",IFERROR(INDEX(Map_Line,MATCH(A1209,Map_Code,0)),"UNMAPPED"))</f>
        <v/>
      </c>
      <c r="H1209">
        <f>IF(A1209="","",IFERROR(INDEX(Map_Stmt,MATCH(A1209,Map_Code,0)),"UNMAPPED"))</f>
        <v/>
      </c>
      <c r="I1209" s="9">
        <f>IF(A1209="",0,IFERROR(F1209*INDEX(Map_Sign,MATCH(A1209,Map_Code,0)),0))</f>
        <v/>
      </c>
    </row>
    <row r="1210">
      <c r="A1210" s="4" t="n"/>
      <c r="B1210" s="4" t="n"/>
      <c r="C1210" s="5" t="n"/>
      <c r="D1210" s="18" t="n"/>
      <c r="E1210" s="18" t="n"/>
      <c r="F1210" s="9">
        <f>D1210-E1210</f>
        <v/>
      </c>
      <c r="G1210">
        <f>IF(A1210="","",IFERROR(INDEX(Map_Line,MATCH(A1210,Map_Code,0)),"UNMAPPED"))</f>
        <v/>
      </c>
      <c r="H1210">
        <f>IF(A1210="","",IFERROR(INDEX(Map_Stmt,MATCH(A1210,Map_Code,0)),"UNMAPPED"))</f>
        <v/>
      </c>
      <c r="I1210" s="9">
        <f>IF(A1210="",0,IFERROR(F1210*INDEX(Map_Sign,MATCH(A1210,Map_Code,0)),0))</f>
        <v/>
      </c>
    </row>
    <row r="1211">
      <c r="A1211" s="4" t="n"/>
      <c r="B1211" s="4" t="n"/>
      <c r="C1211" s="5" t="n"/>
      <c r="D1211" s="18" t="n"/>
      <c r="E1211" s="18" t="n"/>
      <c r="F1211" s="9">
        <f>D1211-E1211</f>
        <v/>
      </c>
      <c r="G1211">
        <f>IF(A1211="","",IFERROR(INDEX(Map_Line,MATCH(A1211,Map_Code,0)),"UNMAPPED"))</f>
        <v/>
      </c>
      <c r="H1211">
        <f>IF(A1211="","",IFERROR(INDEX(Map_Stmt,MATCH(A1211,Map_Code,0)),"UNMAPPED"))</f>
        <v/>
      </c>
      <c r="I1211" s="9">
        <f>IF(A1211="",0,IFERROR(F1211*INDEX(Map_Sign,MATCH(A1211,Map_Code,0)),0))</f>
        <v/>
      </c>
    </row>
    <row r="1212">
      <c r="A1212" s="4" t="n"/>
      <c r="B1212" s="4" t="n"/>
      <c r="C1212" s="5" t="n"/>
      <c r="D1212" s="18" t="n"/>
      <c r="E1212" s="18" t="n"/>
      <c r="F1212" s="9">
        <f>D1212-E1212</f>
        <v/>
      </c>
      <c r="G1212">
        <f>IF(A1212="","",IFERROR(INDEX(Map_Line,MATCH(A1212,Map_Code,0)),"UNMAPPED"))</f>
        <v/>
      </c>
      <c r="H1212">
        <f>IF(A1212="","",IFERROR(INDEX(Map_Stmt,MATCH(A1212,Map_Code,0)),"UNMAPPED"))</f>
        <v/>
      </c>
      <c r="I1212" s="9">
        <f>IF(A1212="",0,IFERROR(F1212*INDEX(Map_Sign,MATCH(A1212,Map_Code,0)),0))</f>
        <v/>
      </c>
    </row>
    <row r="1213">
      <c r="A1213" s="4" t="n"/>
      <c r="B1213" s="4" t="n"/>
      <c r="C1213" s="5" t="n"/>
      <c r="D1213" s="18" t="n"/>
      <c r="E1213" s="18" t="n"/>
      <c r="F1213" s="9">
        <f>D1213-E1213</f>
        <v/>
      </c>
      <c r="G1213">
        <f>IF(A1213="","",IFERROR(INDEX(Map_Line,MATCH(A1213,Map_Code,0)),"UNMAPPED"))</f>
        <v/>
      </c>
      <c r="H1213">
        <f>IF(A1213="","",IFERROR(INDEX(Map_Stmt,MATCH(A1213,Map_Code,0)),"UNMAPPED"))</f>
        <v/>
      </c>
      <c r="I1213" s="9">
        <f>IF(A1213="",0,IFERROR(F1213*INDEX(Map_Sign,MATCH(A1213,Map_Code,0)),0))</f>
        <v/>
      </c>
    </row>
    <row r="1214">
      <c r="A1214" s="4" t="n"/>
      <c r="B1214" s="4" t="n"/>
      <c r="C1214" s="5" t="n"/>
      <c r="D1214" s="18" t="n"/>
      <c r="E1214" s="18" t="n"/>
      <c r="F1214" s="9">
        <f>D1214-E1214</f>
        <v/>
      </c>
      <c r="G1214">
        <f>IF(A1214="","",IFERROR(INDEX(Map_Line,MATCH(A1214,Map_Code,0)),"UNMAPPED"))</f>
        <v/>
      </c>
      <c r="H1214">
        <f>IF(A1214="","",IFERROR(INDEX(Map_Stmt,MATCH(A1214,Map_Code,0)),"UNMAPPED"))</f>
        <v/>
      </c>
      <c r="I1214" s="9">
        <f>IF(A1214="",0,IFERROR(F1214*INDEX(Map_Sign,MATCH(A1214,Map_Code,0)),0))</f>
        <v/>
      </c>
    </row>
    <row r="1215">
      <c r="A1215" s="4" t="n"/>
      <c r="B1215" s="4" t="n"/>
      <c r="C1215" s="5" t="n"/>
      <c r="D1215" s="18" t="n"/>
      <c r="E1215" s="18" t="n"/>
      <c r="F1215" s="9">
        <f>D1215-E1215</f>
        <v/>
      </c>
      <c r="G1215">
        <f>IF(A1215="","",IFERROR(INDEX(Map_Line,MATCH(A1215,Map_Code,0)),"UNMAPPED"))</f>
        <v/>
      </c>
      <c r="H1215">
        <f>IF(A1215="","",IFERROR(INDEX(Map_Stmt,MATCH(A1215,Map_Code,0)),"UNMAPPED"))</f>
        <v/>
      </c>
      <c r="I1215" s="9">
        <f>IF(A1215="",0,IFERROR(F1215*INDEX(Map_Sign,MATCH(A1215,Map_Code,0)),0))</f>
        <v/>
      </c>
    </row>
    <row r="1216">
      <c r="A1216" s="4" t="n"/>
      <c r="B1216" s="4" t="n"/>
      <c r="C1216" s="5" t="n"/>
      <c r="D1216" s="18" t="n"/>
      <c r="E1216" s="18" t="n"/>
      <c r="F1216" s="9">
        <f>D1216-E1216</f>
        <v/>
      </c>
      <c r="G1216">
        <f>IF(A1216="","",IFERROR(INDEX(Map_Line,MATCH(A1216,Map_Code,0)),"UNMAPPED"))</f>
        <v/>
      </c>
      <c r="H1216">
        <f>IF(A1216="","",IFERROR(INDEX(Map_Stmt,MATCH(A1216,Map_Code,0)),"UNMAPPED"))</f>
        <v/>
      </c>
      <c r="I1216" s="9">
        <f>IF(A1216="",0,IFERROR(F1216*INDEX(Map_Sign,MATCH(A1216,Map_Code,0)),0))</f>
        <v/>
      </c>
    </row>
    <row r="1217">
      <c r="A1217" s="4" t="n"/>
      <c r="B1217" s="4" t="n"/>
      <c r="C1217" s="5" t="n"/>
      <c r="D1217" s="18" t="n"/>
      <c r="E1217" s="18" t="n"/>
      <c r="F1217" s="9">
        <f>D1217-E1217</f>
        <v/>
      </c>
      <c r="G1217">
        <f>IF(A1217="","",IFERROR(INDEX(Map_Line,MATCH(A1217,Map_Code,0)),"UNMAPPED"))</f>
        <v/>
      </c>
      <c r="H1217">
        <f>IF(A1217="","",IFERROR(INDEX(Map_Stmt,MATCH(A1217,Map_Code,0)),"UNMAPPED"))</f>
        <v/>
      </c>
      <c r="I1217" s="9">
        <f>IF(A1217="",0,IFERROR(F1217*INDEX(Map_Sign,MATCH(A1217,Map_Code,0)),0))</f>
        <v/>
      </c>
    </row>
    <row r="1218">
      <c r="A1218" s="4" t="n"/>
      <c r="B1218" s="4" t="n"/>
      <c r="C1218" s="5" t="n"/>
      <c r="D1218" s="18" t="n"/>
      <c r="E1218" s="18" t="n"/>
      <c r="F1218" s="9">
        <f>D1218-E1218</f>
        <v/>
      </c>
      <c r="G1218">
        <f>IF(A1218="","",IFERROR(INDEX(Map_Line,MATCH(A1218,Map_Code,0)),"UNMAPPED"))</f>
        <v/>
      </c>
      <c r="H1218">
        <f>IF(A1218="","",IFERROR(INDEX(Map_Stmt,MATCH(A1218,Map_Code,0)),"UNMAPPED"))</f>
        <v/>
      </c>
      <c r="I1218" s="9">
        <f>IF(A1218="",0,IFERROR(F1218*INDEX(Map_Sign,MATCH(A1218,Map_Code,0)),0))</f>
        <v/>
      </c>
    </row>
    <row r="1219">
      <c r="A1219" s="4" t="n"/>
      <c r="B1219" s="4" t="n"/>
      <c r="C1219" s="5" t="n"/>
      <c r="D1219" s="18" t="n"/>
      <c r="E1219" s="18" t="n"/>
      <c r="F1219" s="9">
        <f>D1219-E1219</f>
        <v/>
      </c>
      <c r="G1219">
        <f>IF(A1219="","",IFERROR(INDEX(Map_Line,MATCH(A1219,Map_Code,0)),"UNMAPPED"))</f>
        <v/>
      </c>
      <c r="H1219">
        <f>IF(A1219="","",IFERROR(INDEX(Map_Stmt,MATCH(A1219,Map_Code,0)),"UNMAPPED"))</f>
        <v/>
      </c>
      <c r="I1219" s="9">
        <f>IF(A1219="",0,IFERROR(F1219*INDEX(Map_Sign,MATCH(A1219,Map_Code,0)),0))</f>
        <v/>
      </c>
    </row>
    <row r="1220">
      <c r="A1220" s="4" t="n"/>
      <c r="B1220" s="4" t="n"/>
      <c r="C1220" s="5" t="n"/>
      <c r="D1220" s="18" t="n"/>
      <c r="E1220" s="18" t="n"/>
      <c r="F1220" s="9">
        <f>D1220-E1220</f>
        <v/>
      </c>
      <c r="G1220">
        <f>IF(A1220="","",IFERROR(INDEX(Map_Line,MATCH(A1220,Map_Code,0)),"UNMAPPED"))</f>
        <v/>
      </c>
      <c r="H1220">
        <f>IF(A1220="","",IFERROR(INDEX(Map_Stmt,MATCH(A1220,Map_Code,0)),"UNMAPPED"))</f>
        <v/>
      </c>
      <c r="I1220" s="9">
        <f>IF(A1220="",0,IFERROR(F1220*INDEX(Map_Sign,MATCH(A1220,Map_Code,0)),0))</f>
        <v/>
      </c>
    </row>
    <row r="1221">
      <c r="A1221" s="4" t="n"/>
      <c r="B1221" s="4" t="n"/>
      <c r="C1221" s="5" t="n"/>
      <c r="D1221" s="18" t="n"/>
      <c r="E1221" s="18" t="n"/>
      <c r="F1221" s="9">
        <f>D1221-E1221</f>
        <v/>
      </c>
      <c r="G1221">
        <f>IF(A1221="","",IFERROR(INDEX(Map_Line,MATCH(A1221,Map_Code,0)),"UNMAPPED"))</f>
        <v/>
      </c>
      <c r="H1221">
        <f>IF(A1221="","",IFERROR(INDEX(Map_Stmt,MATCH(A1221,Map_Code,0)),"UNMAPPED"))</f>
        <v/>
      </c>
      <c r="I1221" s="9">
        <f>IF(A1221="",0,IFERROR(F1221*INDEX(Map_Sign,MATCH(A1221,Map_Code,0)),0))</f>
        <v/>
      </c>
    </row>
    <row r="1222">
      <c r="A1222" s="4" t="n"/>
      <c r="B1222" s="4" t="n"/>
      <c r="C1222" s="5" t="n"/>
      <c r="D1222" s="18" t="n"/>
      <c r="E1222" s="18" t="n"/>
      <c r="F1222" s="9">
        <f>D1222-E1222</f>
        <v/>
      </c>
      <c r="G1222">
        <f>IF(A1222="","",IFERROR(INDEX(Map_Line,MATCH(A1222,Map_Code,0)),"UNMAPPED"))</f>
        <v/>
      </c>
      <c r="H1222">
        <f>IF(A1222="","",IFERROR(INDEX(Map_Stmt,MATCH(A1222,Map_Code,0)),"UNMAPPED"))</f>
        <v/>
      </c>
      <c r="I1222" s="9">
        <f>IF(A1222="",0,IFERROR(F1222*INDEX(Map_Sign,MATCH(A1222,Map_Code,0)),0))</f>
        <v/>
      </c>
    </row>
    <row r="1223">
      <c r="A1223" s="4" t="n"/>
      <c r="B1223" s="4" t="n"/>
      <c r="C1223" s="5" t="n"/>
      <c r="D1223" s="18" t="n"/>
      <c r="E1223" s="18" t="n"/>
      <c r="F1223" s="9">
        <f>D1223-E1223</f>
        <v/>
      </c>
      <c r="G1223">
        <f>IF(A1223="","",IFERROR(INDEX(Map_Line,MATCH(A1223,Map_Code,0)),"UNMAPPED"))</f>
        <v/>
      </c>
      <c r="H1223">
        <f>IF(A1223="","",IFERROR(INDEX(Map_Stmt,MATCH(A1223,Map_Code,0)),"UNMAPPED"))</f>
        <v/>
      </c>
      <c r="I1223" s="9">
        <f>IF(A1223="",0,IFERROR(F1223*INDEX(Map_Sign,MATCH(A1223,Map_Code,0)),0))</f>
        <v/>
      </c>
    </row>
    <row r="1224">
      <c r="A1224" s="4" t="n"/>
      <c r="B1224" s="4" t="n"/>
      <c r="C1224" s="5" t="n"/>
      <c r="D1224" s="18" t="n"/>
      <c r="E1224" s="18" t="n"/>
      <c r="F1224" s="9">
        <f>D1224-E1224</f>
        <v/>
      </c>
      <c r="G1224">
        <f>IF(A1224="","",IFERROR(INDEX(Map_Line,MATCH(A1224,Map_Code,0)),"UNMAPPED"))</f>
        <v/>
      </c>
      <c r="H1224">
        <f>IF(A1224="","",IFERROR(INDEX(Map_Stmt,MATCH(A1224,Map_Code,0)),"UNMAPPED"))</f>
        <v/>
      </c>
      <c r="I1224" s="9">
        <f>IF(A1224="",0,IFERROR(F1224*INDEX(Map_Sign,MATCH(A1224,Map_Code,0)),0))</f>
        <v/>
      </c>
    </row>
    <row r="1225">
      <c r="A1225" s="4" t="n"/>
      <c r="B1225" s="4" t="n"/>
      <c r="C1225" s="5" t="n"/>
      <c r="D1225" s="18" t="n"/>
      <c r="E1225" s="18" t="n"/>
      <c r="F1225" s="9">
        <f>D1225-E1225</f>
        <v/>
      </c>
      <c r="G1225">
        <f>IF(A1225="","",IFERROR(INDEX(Map_Line,MATCH(A1225,Map_Code,0)),"UNMAPPED"))</f>
        <v/>
      </c>
      <c r="H1225">
        <f>IF(A1225="","",IFERROR(INDEX(Map_Stmt,MATCH(A1225,Map_Code,0)),"UNMAPPED"))</f>
        <v/>
      </c>
      <c r="I1225" s="9">
        <f>IF(A1225="",0,IFERROR(F1225*INDEX(Map_Sign,MATCH(A1225,Map_Code,0)),0))</f>
        <v/>
      </c>
    </row>
    <row r="1226">
      <c r="A1226" s="4" t="n"/>
      <c r="B1226" s="4" t="n"/>
      <c r="C1226" s="5" t="n"/>
      <c r="D1226" s="18" t="n"/>
      <c r="E1226" s="18" t="n"/>
      <c r="F1226" s="9">
        <f>D1226-E1226</f>
        <v/>
      </c>
      <c r="G1226">
        <f>IF(A1226="","",IFERROR(INDEX(Map_Line,MATCH(A1226,Map_Code,0)),"UNMAPPED"))</f>
        <v/>
      </c>
      <c r="H1226">
        <f>IF(A1226="","",IFERROR(INDEX(Map_Stmt,MATCH(A1226,Map_Code,0)),"UNMAPPED"))</f>
        <v/>
      </c>
      <c r="I1226" s="9">
        <f>IF(A1226="",0,IFERROR(F1226*INDEX(Map_Sign,MATCH(A1226,Map_Code,0)),0))</f>
        <v/>
      </c>
    </row>
    <row r="1227">
      <c r="A1227" s="4" t="n"/>
      <c r="B1227" s="4" t="n"/>
      <c r="C1227" s="5" t="n"/>
      <c r="D1227" s="18" t="n"/>
      <c r="E1227" s="18" t="n"/>
      <c r="F1227" s="9">
        <f>D1227-E1227</f>
        <v/>
      </c>
      <c r="G1227">
        <f>IF(A1227="","",IFERROR(INDEX(Map_Line,MATCH(A1227,Map_Code,0)),"UNMAPPED"))</f>
        <v/>
      </c>
      <c r="H1227">
        <f>IF(A1227="","",IFERROR(INDEX(Map_Stmt,MATCH(A1227,Map_Code,0)),"UNMAPPED"))</f>
        <v/>
      </c>
      <c r="I1227" s="9">
        <f>IF(A1227="",0,IFERROR(F1227*INDEX(Map_Sign,MATCH(A1227,Map_Code,0)),0))</f>
        <v/>
      </c>
    </row>
    <row r="1228">
      <c r="A1228" s="4" t="n"/>
      <c r="B1228" s="4" t="n"/>
      <c r="C1228" s="5" t="n"/>
      <c r="D1228" s="18" t="n"/>
      <c r="E1228" s="18" t="n"/>
      <c r="F1228" s="9">
        <f>D1228-E1228</f>
        <v/>
      </c>
      <c r="G1228">
        <f>IF(A1228="","",IFERROR(INDEX(Map_Line,MATCH(A1228,Map_Code,0)),"UNMAPPED"))</f>
        <v/>
      </c>
      <c r="H1228">
        <f>IF(A1228="","",IFERROR(INDEX(Map_Stmt,MATCH(A1228,Map_Code,0)),"UNMAPPED"))</f>
        <v/>
      </c>
      <c r="I1228" s="9">
        <f>IF(A1228="",0,IFERROR(F1228*INDEX(Map_Sign,MATCH(A1228,Map_Code,0)),0))</f>
        <v/>
      </c>
    </row>
    <row r="1229">
      <c r="A1229" s="4" t="n"/>
      <c r="B1229" s="4" t="n"/>
      <c r="C1229" s="5" t="n"/>
      <c r="D1229" s="18" t="n"/>
      <c r="E1229" s="18" t="n"/>
      <c r="F1229" s="9">
        <f>D1229-E1229</f>
        <v/>
      </c>
      <c r="G1229">
        <f>IF(A1229="","",IFERROR(INDEX(Map_Line,MATCH(A1229,Map_Code,0)),"UNMAPPED"))</f>
        <v/>
      </c>
      <c r="H1229">
        <f>IF(A1229="","",IFERROR(INDEX(Map_Stmt,MATCH(A1229,Map_Code,0)),"UNMAPPED"))</f>
        <v/>
      </c>
      <c r="I1229" s="9">
        <f>IF(A1229="",0,IFERROR(F1229*INDEX(Map_Sign,MATCH(A1229,Map_Code,0)),0))</f>
        <v/>
      </c>
    </row>
    <row r="1230">
      <c r="A1230" s="4" t="n"/>
      <c r="B1230" s="4" t="n"/>
      <c r="C1230" s="5" t="n"/>
      <c r="D1230" s="18" t="n"/>
      <c r="E1230" s="18" t="n"/>
      <c r="F1230" s="9">
        <f>D1230-E1230</f>
        <v/>
      </c>
      <c r="G1230">
        <f>IF(A1230="","",IFERROR(INDEX(Map_Line,MATCH(A1230,Map_Code,0)),"UNMAPPED"))</f>
        <v/>
      </c>
      <c r="H1230">
        <f>IF(A1230="","",IFERROR(INDEX(Map_Stmt,MATCH(A1230,Map_Code,0)),"UNMAPPED"))</f>
        <v/>
      </c>
      <c r="I1230" s="9">
        <f>IF(A1230="",0,IFERROR(F1230*INDEX(Map_Sign,MATCH(A1230,Map_Code,0)),0))</f>
        <v/>
      </c>
    </row>
    <row r="1231">
      <c r="A1231" s="4" t="n"/>
      <c r="B1231" s="4" t="n"/>
      <c r="C1231" s="5" t="n"/>
      <c r="D1231" s="18" t="n"/>
      <c r="E1231" s="18" t="n"/>
      <c r="F1231" s="9">
        <f>D1231-E1231</f>
        <v/>
      </c>
      <c r="G1231">
        <f>IF(A1231="","",IFERROR(INDEX(Map_Line,MATCH(A1231,Map_Code,0)),"UNMAPPED"))</f>
        <v/>
      </c>
      <c r="H1231">
        <f>IF(A1231="","",IFERROR(INDEX(Map_Stmt,MATCH(A1231,Map_Code,0)),"UNMAPPED"))</f>
        <v/>
      </c>
      <c r="I1231" s="9">
        <f>IF(A1231="",0,IFERROR(F1231*INDEX(Map_Sign,MATCH(A1231,Map_Code,0)),0))</f>
        <v/>
      </c>
    </row>
    <row r="1232">
      <c r="A1232" s="4" t="n"/>
      <c r="B1232" s="4" t="n"/>
      <c r="C1232" s="5" t="n"/>
      <c r="D1232" s="18" t="n"/>
      <c r="E1232" s="18" t="n"/>
      <c r="F1232" s="9">
        <f>D1232-E1232</f>
        <v/>
      </c>
      <c r="G1232">
        <f>IF(A1232="","",IFERROR(INDEX(Map_Line,MATCH(A1232,Map_Code,0)),"UNMAPPED"))</f>
        <v/>
      </c>
      <c r="H1232">
        <f>IF(A1232="","",IFERROR(INDEX(Map_Stmt,MATCH(A1232,Map_Code,0)),"UNMAPPED"))</f>
        <v/>
      </c>
      <c r="I1232" s="9">
        <f>IF(A1232="",0,IFERROR(F1232*INDEX(Map_Sign,MATCH(A1232,Map_Code,0)),0))</f>
        <v/>
      </c>
    </row>
    <row r="1233">
      <c r="A1233" s="4" t="n"/>
      <c r="B1233" s="4" t="n"/>
      <c r="C1233" s="5" t="n"/>
      <c r="D1233" s="18" t="n"/>
      <c r="E1233" s="18" t="n"/>
      <c r="F1233" s="9">
        <f>D1233-E1233</f>
        <v/>
      </c>
      <c r="G1233">
        <f>IF(A1233="","",IFERROR(INDEX(Map_Line,MATCH(A1233,Map_Code,0)),"UNMAPPED"))</f>
        <v/>
      </c>
      <c r="H1233">
        <f>IF(A1233="","",IFERROR(INDEX(Map_Stmt,MATCH(A1233,Map_Code,0)),"UNMAPPED"))</f>
        <v/>
      </c>
      <c r="I1233" s="9">
        <f>IF(A1233="",0,IFERROR(F1233*INDEX(Map_Sign,MATCH(A1233,Map_Code,0)),0))</f>
        <v/>
      </c>
    </row>
    <row r="1234">
      <c r="A1234" s="4" t="n"/>
      <c r="B1234" s="4" t="n"/>
      <c r="C1234" s="5" t="n"/>
      <c r="D1234" s="18" t="n"/>
      <c r="E1234" s="18" t="n"/>
      <c r="F1234" s="9">
        <f>D1234-E1234</f>
        <v/>
      </c>
      <c r="G1234">
        <f>IF(A1234="","",IFERROR(INDEX(Map_Line,MATCH(A1234,Map_Code,0)),"UNMAPPED"))</f>
        <v/>
      </c>
      <c r="H1234">
        <f>IF(A1234="","",IFERROR(INDEX(Map_Stmt,MATCH(A1234,Map_Code,0)),"UNMAPPED"))</f>
        <v/>
      </c>
      <c r="I1234" s="9">
        <f>IF(A1234="",0,IFERROR(F1234*INDEX(Map_Sign,MATCH(A1234,Map_Code,0)),0))</f>
        <v/>
      </c>
    </row>
    <row r="1235">
      <c r="A1235" s="4" t="n"/>
      <c r="B1235" s="4" t="n"/>
      <c r="C1235" s="5" t="n"/>
      <c r="D1235" s="18" t="n"/>
      <c r="E1235" s="18" t="n"/>
      <c r="F1235" s="9">
        <f>D1235-E1235</f>
        <v/>
      </c>
      <c r="G1235">
        <f>IF(A1235="","",IFERROR(INDEX(Map_Line,MATCH(A1235,Map_Code,0)),"UNMAPPED"))</f>
        <v/>
      </c>
      <c r="H1235">
        <f>IF(A1235="","",IFERROR(INDEX(Map_Stmt,MATCH(A1235,Map_Code,0)),"UNMAPPED"))</f>
        <v/>
      </c>
      <c r="I1235" s="9">
        <f>IF(A1235="",0,IFERROR(F1235*INDEX(Map_Sign,MATCH(A1235,Map_Code,0)),0))</f>
        <v/>
      </c>
    </row>
    <row r="1236">
      <c r="A1236" s="4" t="n"/>
      <c r="B1236" s="4" t="n"/>
      <c r="C1236" s="5" t="n"/>
      <c r="D1236" s="18" t="n"/>
      <c r="E1236" s="18" t="n"/>
      <c r="F1236" s="9">
        <f>D1236-E1236</f>
        <v/>
      </c>
      <c r="G1236">
        <f>IF(A1236="","",IFERROR(INDEX(Map_Line,MATCH(A1236,Map_Code,0)),"UNMAPPED"))</f>
        <v/>
      </c>
      <c r="H1236">
        <f>IF(A1236="","",IFERROR(INDEX(Map_Stmt,MATCH(A1236,Map_Code,0)),"UNMAPPED"))</f>
        <v/>
      </c>
      <c r="I1236" s="9">
        <f>IF(A1236="",0,IFERROR(F1236*INDEX(Map_Sign,MATCH(A1236,Map_Code,0)),0))</f>
        <v/>
      </c>
    </row>
    <row r="1237">
      <c r="A1237" s="4" t="n"/>
      <c r="B1237" s="4" t="n"/>
      <c r="C1237" s="5" t="n"/>
      <c r="D1237" s="18" t="n"/>
      <c r="E1237" s="18" t="n"/>
      <c r="F1237" s="9">
        <f>D1237-E1237</f>
        <v/>
      </c>
      <c r="G1237">
        <f>IF(A1237="","",IFERROR(INDEX(Map_Line,MATCH(A1237,Map_Code,0)),"UNMAPPED"))</f>
        <v/>
      </c>
      <c r="H1237">
        <f>IF(A1237="","",IFERROR(INDEX(Map_Stmt,MATCH(A1237,Map_Code,0)),"UNMAPPED"))</f>
        <v/>
      </c>
      <c r="I1237" s="9">
        <f>IF(A1237="",0,IFERROR(F1237*INDEX(Map_Sign,MATCH(A1237,Map_Code,0)),0))</f>
        <v/>
      </c>
    </row>
    <row r="1238">
      <c r="A1238" s="4" t="n"/>
      <c r="B1238" s="4" t="n"/>
      <c r="C1238" s="5" t="n"/>
      <c r="D1238" s="18" t="n"/>
      <c r="E1238" s="18" t="n"/>
      <c r="F1238" s="9">
        <f>D1238-E1238</f>
        <v/>
      </c>
      <c r="G1238">
        <f>IF(A1238="","",IFERROR(INDEX(Map_Line,MATCH(A1238,Map_Code,0)),"UNMAPPED"))</f>
        <v/>
      </c>
      <c r="H1238">
        <f>IF(A1238="","",IFERROR(INDEX(Map_Stmt,MATCH(A1238,Map_Code,0)),"UNMAPPED"))</f>
        <v/>
      </c>
      <c r="I1238" s="9">
        <f>IF(A1238="",0,IFERROR(F1238*INDEX(Map_Sign,MATCH(A1238,Map_Code,0)),0))</f>
        <v/>
      </c>
    </row>
    <row r="1239">
      <c r="A1239" s="4" t="n"/>
      <c r="B1239" s="4" t="n"/>
      <c r="C1239" s="5" t="n"/>
      <c r="D1239" s="18" t="n"/>
      <c r="E1239" s="18" t="n"/>
      <c r="F1239" s="9">
        <f>D1239-E1239</f>
        <v/>
      </c>
      <c r="G1239">
        <f>IF(A1239="","",IFERROR(INDEX(Map_Line,MATCH(A1239,Map_Code,0)),"UNMAPPED"))</f>
        <v/>
      </c>
      <c r="H1239">
        <f>IF(A1239="","",IFERROR(INDEX(Map_Stmt,MATCH(A1239,Map_Code,0)),"UNMAPPED"))</f>
        <v/>
      </c>
      <c r="I1239" s="9">
        <f>IF(A1239="",0,IFERROR(F1239*INDEX(Map_Sign,MATCH(A1239,Map_Code,0)),0))</f>
        <v/>
      </c>
    </row>
    <row r="1240">
      <c r="A1240" s="4" t="n"/>
      <c r="B1240" s="4" t="n"/>
      <c r="C1240" s="5" t="n"/>
      <c r="D1240" s="18" t="n"/>
      <c r="E1240" s="18" t="n"/>
      <c r="F1240" s="9">
        <f>D1240-E1240</f>
        <v/>
      </c>
      <c r="G1240">
        <f>IF(A1240="","",IFERROR(INDEX(Map_Line,MATCH(A1240,Map_Code,0)),"UNMAPPED"))</f>
        <v/>
      </c>
      <c r="H1240">
        <f>IF(A1240="","",IFERROR(INDEX(Map_Stmt,MATCH(A1240,Map_Code,0)),"UNMAPPED"))</f>
        <v/>
      </c>
      <c r="I1240" s="9">
        <f>IF(A1240="",0,IFERROR(F1240*INDEX(Map_Sign,MATCH(A1240,Map_Code,0)),0))</f>
        <v/>
      </c>
    </row>
    <row r="1241">
      <c r="A1241" s="4" t="n"/>
      <c r="B1241" s="4" t="n"/>
      <c r="C1241" s="5" t="n"/>
      <c r="D1241" s="18" t="n"/>
      <c r="E1241" s="18" t="n"/>
      <c r="F1241" s="9">
        <f>D1241-E1241</f>
        <v/>
      </c>
      <c r="G1241">
        <f>IF(A1241="","",IFERROR(INDEX(Map_Line,MATCH(A1241,Map_Code,0)),"UNMAPPED"))</f>
        <v/>
      </c>
      <c r="H1241">
        <f>IF(A1241="","",IFERROR(INDEX(Map_Stmt,MATCH(A1241,Map_Code,0)),"UNMAPPED"))</f>
        <v/>
      </c>
      <c r="I1241" s="9">
        <f>IF(A1241="",0,IFERROR(F1241*INDEX(Map_Sign,MATCH(A1241,Map_Code,0)),0))</f>
        <v/>
      </c>
    </row>
    <row r="1242">
      <c r="A1242" s="4" t="n"/>
      <c r="B1242" s="4" t="n"/>
      <c r="C1242" s="5" t="n"/>
      <c r="D1242" s="18" t="n"/>
      <c r="E1242" s="18" t="n"/>
      <c r="F1242" s="9">
        <f>D1242-E1242</f>
        <v/>
      </c>
      <c r="G1242">
        <f>IF(A1242="","",IFERROR(INDEX(Map_Line,MATCH(A1242,Map_Code,0)),"UNMAPPED"))</f>
        <v/>
      </c>
      <c r="H1242">
        <f>IF(A1242="","",IFERROR(INDEX(Map_Stmt,MATCH(A1242,Map_Code,0)),"UNMAPPED"))</f>
        <v/>
      </c>
      <c r="I1242" s="9">
        <f>IF(A1242="",0,IFERROR(F1242*INDEX(Map_Sign,MATCH(A1242,Map_Code,0)),0))</f>
        <v/>
      </c>
    </row>
    <row r="1243">
      <c r="A1243" s="4" t="n"/>
      <c r="B1243" s="4" t="n"/>
      <c r="C1243" s="5" t="n"/>
      <c r="D1243" s="18" t="n"/>
      <c r="E1243" s="18" t="n"/>
      <c r="F1243" s="9">
        <f>D1243-E1243</f>
        <v/>
      </c>
      <c r="G1243">
        <f>IF(A1243="","",IFERROR(INDEX(Map_Line,MATCH(A1243,Map_Code,0)),"UNMAPPED"))</f>
        <v/>
      </c>
      <c r="H1243">
        <f>IF(A1243="","",IFERROR(INDEX(Map_Stmt,MATCH(A1243,Map_Code,0)),"UNMAPPED"))</f>
        <v/>
      </c>
      <c r="I1243" s="9">
        <f>IF(A1243="",0,IFERROR(F1243*INDEX(Map_Sign,MATCH(A1243,Map_Code,0)),0))</f>
        <v/>
      </c>
    </row>
    <row r="1244">
      <c r="A1244" s="4" t="n"/>
      <c r="B1244" s="4" t="n"/>
      <c r="C1244" s="5" t="n"/>
      <c r="D1244" s="18" t="n"/>
      <c r="E1244" s="18" t="n"/>
      <c r="F1244" s="9">
        <f>D1244-E1244</f>
        <v/>
      </c>
      <c r="G1244">
        <f>IF(A1244="","",IFERROR(INDEX(Map_Line,MATCH(A1244,Map_Code,0)),"UNMAPPED"))</f>
        <v/>
      </c>
      <c r="H1244">
        <f>IF(A1244="","",IFERROR(INDEX(Map_Stmt,MATCH(A1244,Map_Code,0)),"UNMAPPED"))</f>
        <v/>
      </c>
      <c r="I1244" s="9">
        <f>IF(A1244="",0,IFERROR(F1244*INDEX(Map_Sign,MATCH(A1244,Map_Code,0)),0))</f>
        <v/>
      </c>
    </row>
    <row r="1245">
      <c r="A1245" s="4" t="n"/>
      <c r="B1245" s="4" t="n"/>
      <c r="C1245" s="5" t="n"/>
      <c r="D1245" s="18" t="n"/>
      <c r="E1245" s="18" t="n"/>
      <c r="F1245" s="9">
        <f>D1245-E1245</f>
        <v/>
      </c>
      <c r="G1245">
        <f>IF(A1245="","",IFERROR(INDEX(Map_Line,MATCH(A1245,Map_Code,0)),"UNMAPPED"))</f>
        <v/>
      </c>
      <c r="H1245">
        <f>IF(A1245="","",IFERROR(INDEX(Map_Stmt,MATCH(A1245,Map_Code,0)),"UNMAPPED"))</f>
        <v/>
      </c>
      <c r="I1245" s="9">
        <f>IF(A1245="",0,IFERROR(F1245*INDEX(Map_Sign,MATCH(A1245,Map_Code,0)),0))</f>
        <v/>
      </c>
    </row>
    <row r="1246">
      <c r="A1246" s="4" t="n"/>
      <c r="B1246" s="4" t="n"/>
      <c r="C1246" s="5" t="n"/>
      <c r="D1246" s="18" t="n"/>
      <c r="E1246" s="18" t="n"/>
      <c r="F1246" s="9">
        <f>D1246-E1246</f>
        <v/>
      </c>
      <c r="G1246">
        <f>IF(A1246="","",IFERROR(INDEX(Map_Line,MATCH(A1246,Map_Code,0)),"UNMAPPED"))</f>
        <v/>
      </c>
      <c r="H1246">
        <f>IF(A1246="","",IFERROR(INDEX(Map_Stmt,MATCH(A1246,Map_Code,0)),"UNMAPPED"))</f>
        <v/>
      </c>
      <c r="I1246" s="9">
        <f>IF(A1246="",0,IFERROR(F1246*INDEX(Map_Sign,MATCH(A1246,Map_Code,0)),0))</f>
        <v/>
      </c>
    </row>
    <row r="1247">
      <c r="A1247" s="4" t="n"/>
      <c r="B1247" s="4" t="n"/>
      <c r="C1247" s="5" t="n"/>
      <c r="D1247" s="18" t="n"/>
      <c r="E1247" s="18" t="n"/>
      <c r="F1247" s="9">
        <f>D1247-E1247</f>
        <v/>
      </c>
      <c r="G1247">
        <f>IF(A1247="","",IFERROR(INDEX(Map_Line,MATCH(A1247,Map_Code,0)),"UNMAPPED"))</f>
        <v/>
      </c>
      <c r="H1247">
        <f>IF(A1247="","",IFERROR(INDEX(Map_Stmt,MATCH(A1247,Map_Code,0)),"UNMAPPED"))</f>
        <v/>
      </c>
      <c r="I1247" s="9">
        <f>IF(A1247="",0,IFERROR(F1247*INDEX(Map_Sign,MATCH(A1247,Map_Code,0)),0))</f>
        <v/>
      </c>
    </row>
    <row r="1248">
      <c r="A1248" s="4" t="n"/>
      <c r="B1248" s="4" t="n"/>
      <c r="C1248" s="5" t="n"/>
      <c r="D1248" s="18" t="n"/>
      <c r="E1248" s="18" t="n"/>
      <c r="F1248" s="9">
        <f>D1248-E1248</f>
        <v/>
      </c>
      <c r="G1248">
        <f>IF(A1248="","",IFERROR(INDEX(Map_Line,MATCH(A1248,Map_Code,0)),"UNMAPPED"))</f>
        <v/>
      </c>
      <c r="H1248">
        <f>IF(A1248="","",IFERROR(INDEX(Map_Stmt,MATCH(A1248,Map_Code,0)),"UNMAPPED"))</f>
        <v/>
      </c>
      <c r="I1248" s="9">
        <f>IF(A1248="",0,IFERROR(F1248*INDEX(Map_Sign,MATCH(A1248,Map_Code,0)),0))</f>
        <v/>
      </c>
    </row>
    <row r="1249">
      <c r="A1249" s="4" t="n"/>
      <c r="B1249" s="4" t="n"/>
      <c r="C1249" s="5" t="n"/>
      <c r="D1249" s="18" t="n"/>
      <c r="E1249" s="18" t="n"/>
      <c r="F1249" s="9">
        <f>D1249-E1249</f>
        <v/>
      </c>
      <c r="G1249">
        <f>IF(A1249="","",IFERROR(INDEX(Map_Line,MATCH(A1249,Map_Code,0)),"UNMAPPED"))</f>
        <v/>
      </c>
      <c r="H1249">
        <f>IF(A1249="","",IFERROR(INDEX(Map_Stmt,MATCH(A1249,Map_Code,0)),"UNMAPPED"))</f>
        <v/>
      </c>
      <c r="I1249" s="9">
        <f>IF(A1249="",0,IFERROR(F1249*INDEX(Map_Sign,MATCH(A1249,Map_Code,0)),0))</f>
        <v/>
      </c>
    </row>
    <row r="1250">
      <c r="A1250" s="4" t="n"/>
      <c r="B1250" s="4" t="n"/>
      <c r="C1250" s="5" t="n"/>
      <c r="D1250" s="18" t="n"/>
      <c r="E1250" s="18" t="n"/>
      <c r="F1250" s="9">
        <f>D1250-E1250</f>
        <v/>
      </c>
      <c r="G1250">
        <f>IF(A1250="","",IFERROR(INDEX(Map_Line,MATCH(A1250,Map_Code,0)),"UNMAPPED"))</f>
        <v/>
      </c>
      <c r="H1250">
        <f>IF(A1250="","",IFERROR(INDEX(Map_Stmt,MATCH(A1250,Map_Code,0)),"UNMAPPED"))</f>
        <v/>
      </c>
      <c r="I1250" s="9">
        <f>IF(A1250="",0,IFERROR(F1250*INDEX(Map_Sign,MATCH(A1250,Map_Code,0)),0))</f>
        <v/>
      </c>
    </row>
    <row r="1251">
      <c r="A1251" s="4" t="n"/>
      <c r="B1251" s="4" t="n"/>
      <c r="C1251" s="5" t="n"/>
      <c r="D1251" s="18" t="n"/>
      <c r="E1251" s="18" t="n"/>
      <c r="F1251" s="9">
        <f>D1251-E1251</f>
        <v/>
      </c>
      <c r="G1251">
        <f>IF(A1251="","",IFERROR(INDEX(Map_Line,MATCH(A1251,Map_Code,0)),"UNMAPPED"))</f>
        <v/>
      </c>
      <c r="H1251">
        <f>IF(A1251="","",IFERROR(INDEX(Map_Stmt,MATCH(A1251,Map_Code,0)),"UNMAPPED"))</f>
        <v/>
      </c>
      <c r="I1251" s="9">
        <f>IF(A1251="",0,IFERROR(F1251*INDEX(Map_Sign,MATCH(A1251,Map_Code,0)),0))</f>
        <v/>
      </c>
    </row>
    <row r="1252">
      <c r="A1252" s="4" t="n"/>
      <c r="B1252" s="4" t="n"/>
      <c r="C1252" s="5" t="n"/>
      <c r="D1252" s="18" t="n"/>
      <c r="E1252" s="18" t="n"/>
      <c r="F1252" s="9">
        <f>D1252-E1252</f>
        <v/>
      </c>
      <c r="G1252">
        <f>IF(A1252="","",IFERROR(INDEX(Map_Line,MATCH(A1252,Map_Code,0)),"UNMAPPED"))</f>
        <v/>
      </c>
      <c r="H1252">
        <f>IF(A1252="","",IFERROR(INDEX(Map_Stmt,MATCH(A1252,Map_Code,0)),"UNMAPPED"))</f>
        <v/>
      </c>
      <c r="I1252" s="9">
        <f>IF(A1252="",0,IFERROR(F1252*INDEX(Map_Sign,MATCH(A1252,Map_Code,0)),0))</f>
        <v/>
      </c>
    </row>
    <row r="1253">
      <c r="A1253" s="4" t="n"/>
      <c r="B1253" s="4" t="n"/>
      <c r="C1253" s="5" t="n"/>
      <c r="D1253" s="18" t="n"/>
      <c r="E1253" s="18" t="n"/>
      <c r="F1253" s="9">
        <f>D1253-E1253</f>
        <v/>
      </c>
      <c r="G1253">
        <f>IF(A1253="","",IFERROR(INDEX(Map_Line,MATCH(A1253,Map_Code,0)),"UNMAPPED"))</f>
        <v/>
      </c>
      <c r="H1253">
        <f>IF(A1253="","",IFERROR(INDEX(Map_Stmt,MATCH(A1253,Map_Code,0)),"UNMAPPED"))</f>
        <v/>
      </c>
      <c r="I1253" s="9">
        <f>IF(A1253="",0,IFERROR(F1253*INDEX(Map_Sign,MATCH(A1253,Map_Code,0)),0))</f>
        <v/>
      </c>
    </row>
    <row r="1254">
      <c r="A1254" s="4" t="n"/>
      <c r="B1254" s="4" t="n"/>
      <c r="C1254" s="5" t="n"/>
      <c r="D1254" s="18" t="n"/>
      <c r="E1254" s="18" t="n"/>
      <c r="F1254" s="9">
        <f>D1254-E1254</f>
        <v/>
      </c>
      <c r="G1254">
        <f>IF(A1254="","",IFERROR(INDEX(Map_Line,MATCH(A1254,Map_Code,0)),"UNMAPPED"))</f>
        <v/>
      </c>
      <c r="H1254">
        <f>IF(A1254="","",IFERROR(INDEX(Map_Stmt,MATCH(A1254,Map_Code,0)),"UNMAPPED"))</f>
        <v/>
      </c>
      <c r="I1254" s="9">
        <f>IF(A1254="",0,IFERROR(F1254*INDEX(Map_Sign,MATCH(A1254,Map_Code,0)),0))</f>
        <v/>
      </c>
    </row>
    <row r="1255">
      <c r="A1255" s="4" t="n"/>
      <c r="B1255" s="4" t="n"/>
      <c r="C1255" s="5" t="n"/>
      <c r="D1255" s="18" t="n"/>
      <c r="E1255" s="18" t="n"/>
      <c r="F1255" s="9">
        <f>D1255-E1255</f>
        <v/>
      </c>
      <c r="G1255">
        <f>IF(A1255="","",IFERROR(INDEX(Map_Line,MATCH(A1255,Map_Code,0)),"UNMAPPED"))</f>
        <v/>
      </c>
      <c r="H1255">
        <f>IF(A1255="","",IFERROR(INDEX(Map_Stmt,MATCH(A1255,Map_Code,0)),"UNMAPPED"))</f>
        <v/>
      </c>
      <c r="I1255" s="9">
        <f>IF(A1255="",0,IFERROR(F1255*INDEX(Map_Sign,MATCH(A1255,Map_Code,0)),0))</f>
        <v/>
      </c>
    </row>
    <row r="1256">
      <c r="A1256" s="4" t="n"/>
      <c r="B1256" s="4" t="n"/>
      <c r="C1256" s="5" t="n"/>
      <c r="D1256" s="18" t="n"/>
      <c r="E1256" s="18" t="n"/>
      <c r="F1256" s="9">
        <f>D1256-E1256</f>
        <v/>
      </c>
      <c r="G1256">
        <f>IF(A1256="","",IFERROR(INDEX(Map_Line,MATCH(A1256,Map_Code,0)),"UNMAPPED"))</f>
        <v/>
      </c>
      <c r="H1256">
        <f>IF(A1256="","",IFERROR(INDEX(Map_Stmt,MATCH(A1256,Map_Code,0)),"UNMAPPED"))</f>
        <v/>
      </c>
      <c r="I1256" s="9">
        <f>IF(A1256="",0,IFERROR(F1256*INDEX(Map_Sign,MATCH(A1256,Map_Code,0)),0))</f>
        <v/>
      </c>
    </row>
    <row r="1257">
      <c r="A1257" s="4" t="n"/>
      <c r="B1257" s="4" t="n"/>
      <c r="C1257" s="5" t="n"/>
      <c r="D1257" s="18" t="n"/>
      <c r="E1257" s="18" t="n"/>
      <c r="F1257" s="9">
        <f>D1257-E1257</f>
        <v/>
      </c>
      <c r="G1257">
        <f>IF(A1257="","",IFERROR(INDEX(Map_Line,MATCH(A1257,Map_Code,0)),"UNMAPPED"))</f>
        <v/>
      </c>
      <c r="H1257">
        <f>IF(A1257="","",IFERROR(INDEX(Map_Stmt,MATCH(A1257,Map_Code,0)),"UNMAPPED"))</f>
        <v/>
      </c>
      <c r="I1257" s="9">
        <f>IF(A1257="",0,IFERROR(F1257*INDEX(Map_Sign,MATCH(A1257,Map_Code,0)),0))</f>
        <v/>
      </c>
    </row>
    <row r="1258">
      <c r="A1258" s="4" t="n"/>
      <c r="B1258" s="4" t="n"/>
      <c r="C1258" s="5" t="n"/>
      <c r="D1258" s="18" t="n"/>
      <c r="E1258" s="18" t="n"/>
      <c r="F1258" s="9">
        <f>D1258-E1258</f>
        <v/>
      </c>
      <c r="G1258">
        <f>IF(A1258="","",IFERROR(INDEX(Map_Line,MATCH(A1258,Map_Code,0)),"UNMAPPED"))</f>
        <v/>
      </c>
      <c r="H1258">
        <f>IF(A1258="","",IFERROR(INDEX(Map_Stmt,MATCH(A1258,Map_Code,0)),"UNMAPPED"))</f>
        <v/>
      </c>
      <c r="I1258" s="9">
        <f>IF(A1258="",0,IFERROR(F1258*INDEX(Map_Sign,MATCH(A1258,Map_Code,0)),0))</f>
        <v/>
      </c>
    </row>
    <row r="1259">
      <c r="A1259" s="4" t="n"/>
      <c r="B1259" s="4" t="n"/>
      <c r="C1259" s="5" t="n"/>
      <c r="D1259" s="18" t="n"/>
      <c r="E1259" s="18" t="n"/>
      <c r="F1259" s="9">
        <f>D1259-E1259</f>
        <v/>
      </c>
      <c r="G1259">
        <f>IF(A1259="","",IFERROR(INDEX(Map_Line,MATCH(A1259,Map_Code,0)),"UNMAPPED"))</f>
        <v/>
      </c>
      <c r="H1259">
        <f>IF(A1259="","",IFERROR(INDEX(Map_Stmt,MATCH(A1259,Map_Code,0)),"UNMAPPED"))</f>
        <v/>
      </c>
      <c r="I1259" s="9">
        <f>IF(A1259="",0,IFERROR(F1259*INDEX(Map_Sign,MATCH(A1259,Map_Code,0)),0))</f>
        <v/>
      </c>
    </row>
    <row r="1260">
      <c r="A1260" s="4" t="n"/>
      <c r="B1260" s="4" t="n"/>
      <c r="C1260" s="5" t="n"/>
      <c r="D1260" s="18" t="n"/>
      <c r="E1260" s="18" t="n"/>
      <c r="F1260" s="9">
        <f>D1260-E1260</f>
        <v/>
      </c>
      <c r="G1260">
        <f>IF(A1260="","",IFERROR(INDEX(Map_Line,MATCH(A1260,Map_Code,0)),"UNMAPPED"))</f>
        <v/>
      </c>
      <c r="H1260">
        <f>IF(A1260="","",IFERROR(INDEX(Map_Stmt,MATCH(A1260,Map_Code,0)),"UNMAPPED"))</f>
        <v/>
      </c>
      <c r="I1260" s="9">
        <f>IF(A1260="",0,IFERROR(F1260*INDEX(Map_Sign,MATCH(A1260,Map_Code,0)),0))</f>
        <v/>
      </c>
    </row>
    <row r="1261">
      <c r="A1261" s="4" t="n"/>
      <c r="B1261" s="4" t="n"/>
      <c r="C1261" s="5" t="n"/>
      <c r="D1261" s="18" t="n"/>
      <c r="E1261" s="18" t="n"/>
      <c r="F1261" s="9">
        <f>D1261-E1261</f>
        <v/>
      </c>
      <c r="G1261">
        <f>IF(A1261="","",IFERROR(INDEX(Map_Line,MATCH(A1261,Map_Code,0)),"UNMAPPED"))</f>
        <v/>
      </c>
      <c r="H1261">
        <f>IF(A1261="","",IFERROR(INDEX(Map_Stmt,MATCH(A1261,Map_Code,0)),"UNMAPPED"))</f>
        <v/>
      </c>
      <c r="I1261" s="9">
        <f>IF(A1261="",0,IFERROR(F1261*INDEX(Map_Sign,MATCH(A1261,Map_Code,0)),0))</f>
        <v/>
      </c>
    </row>
    <row r="1262">
      <c r="A1262" s="4" t="n"/>
      <c r="B1262" s="4" t="n"/>
      <c r="C1262" s="5" t="n"/>
      <c r="D1262" s="18" t="n"/>
      <c r="E1262" s="18" t="n"/>
      <c r="F1262" s="9">
        <f>D1262-E1262</f>
        <v/>
      </c>
      <c r="G1262">
        <f>IF(A1262="","",IFERROR(INDEX(Map_Line,MATCH(A1262,Map_Code,0)),"UNMAPPED"))</f>
        <v/>
      </c>
      <c r="H1262">
        <f>IF(A1262="","",IFERROR(INDEX(Map_Stmt,MATCH(A1262,Map_Code,0)),"UNMAPPED"))</f>
        <v/>
      </c>
      <c r="I1262" s="9">
        <f>IF(A1262="",0,IFERROR(F1262*INDEX(Map_Sign,MATCH(A1262,Map_Code,0)),0))</f>
        <v/>
      </c>
    </row>
    <row r="1263">
      <c r="A1263" s="4" t="n"/>
      <c r="B1263" s="4" t="n"/>
      <c r="C1263" s="5" t="n"/>
      <c r="D1263" s="18" t="n"/>
      <c r="E1263" s="18" t="n"/>
      <c r="F1263" s="9">
        <f>D1263-E1263</f>
        <v/>
      </c>
      <c r="G1263">
        <f>IF(A1263="","",IFERROR(INDEX(Map_Line,MATCH(A1263,Map_Code,0)),"UNMAPPED"))</f>
        <v/>
      </c>
      <c r="H1263">
        <f>IF(A1263="","",IFERROR(INDEX(Map_Stmt,MATCH(A1263,Map_Code,0)),"UNMAPPED"))</f>
        <v/>
      </c>
      <c r="I1263" s="9">
        <f>IF(A1263="",0,IFERROR(F1263*INDEX(Map_Sign,MATCH(A1263,Map_Code,0)),0))</f>
        <v/>
      </c>
    </row>
    <row r="1264">
      <c r="A1264" s="4" t="n"/>
      <c r="B1264" s="4" t="n"/>
      <c r="C1264" s="5" t="n"/>
      <c r="D1264" s="18" t="n"/>
      <c r="E1264" s="18" t="n"/>
      <c r="F1264" s="9">
        <f>D1264-E1264</f>
        <v/>
      </c>
      <c r="G1264">
        <f>IF(A1264="","",IFERROR(INDEX(Map_Line,MATCH(A1264,Map_Code,0)),"UNMAPPED"))</f>
        <v/>
      </c>
      <c r="H1264">
        <f>IF(A1264="","",IFERROR(INDEX(Map_Stmt,MATCH(A1264,Map_Code,0)),"UNMAPPED"))</f>
        <v/>
      </c>
      <c r="I1264" s="9">
        <f>IF(A1264="",0,IFERROR(F1264*INDEX(Map_Sign,MATCH(A1264,Map_Code,0)),0))</f>
        <v/>
      </c>
    </row>
    <row r="1265">
      <c r="A1265" s="4" t="n"/>
      <c r="B1265" s="4" t="n"/>
      <c r="C1265" s="5" t="n"/>
      <c r="D1265" s="18" t="n"/>
      <c r="E1265" s="18" t="n"/>
      <c r="F1265" s="9">
        <f>D1265-E1265</f>
        <v/>
      </c>
      <c r="G1265">
        <f>IF(A1265="","",IFERROR(INDEX(Map_Line,MATCH(A1265,Map_Code,0)),"UNMAPPED"))</f>
        <v/>
      </c>
      <c r="H1265">
        <f>IF(A1265="","",IFERROR(INDEX(Map_Stmt,MATCH(A1265,Map_Code,0)),"UNMAPPED"))</f>
        <v/>
      </c>
      <c r="I1265" s="9">
        <f>IF(A1265="",0,IFERROR(F1265*INDEX(Map_Sign,MATCH(A1265,Map_Code,0)),0))</f>
        <v/>
      </c>
    </row>
    <row r="1266">
      <c r="A1266" s="4" t="n"/>
      <c r="B1266" s="4" t="n"/>
      <c r="C1266" s="5" t="n"/>
      <c r="D1266" s="18" t="n"/>
      <c r="E1266" s="18" t="n"/>
      <c r="F1266" s="9">
        <f>D1266-E1266</f>
        <v/>
      </c>
      <c r="G1266">
        <f>IF(A1266="","",IFERROR(INDEX(Map_Line,MATCH(A1266,Map_Code,0)),"UNMAPPED"))</f>
        <v/>
      </c>
      <c r="H1266">
        <f>IF(A1266="","",IFERROR(INDEX(Map_Stmt,MATCH(A1266,Map_Code,0)),"UNMAPPED"))</f>
        <v/>
      </c>
      <c r="I1266" s="9">
        <f>IF(A1266="",0,IFERROR(F1266*INDEX(Map_Sign,MATCH(A1266,Map_Code,0)),0))</f>
        <v/>
      </c>
    </row>
    <row r="1267">
      <c r="A1267" s="4" t="n"/>
      <c r="B1267" s="4" t="n"/>
      <c r="C1267" s="5" t="n"/>
      <c r="D1267" s="18" t="n"/>
      <c r="E1267" s="18" t="n"/>
      <c r="F1267" s="9">
        <f>D1267-E1267</f>
        <v/>
      </c>
      <c r="G1267">
        <f>IF(A1267="","",IFERROR(INDEX(Map_Line,MATCH(A1267,Map_Code,0)),"UNMAPPED"))</f>
        <v/>
      </c>
      <c r="H1267">
        <f>IF(A1267="","",IFERROR(INDEX(Map_Stmt,MATCH(A1267,Map_Code,0)),"UNMAPPED"))</f>
        <v/>
      </c>
      <c r="I1267" s="9">
        <f>IF(A1267="",0,IFERROR(F1267*INDEX(Map_Sign,MATCH(A1267,Map_Code,0)),0))</f>
        <v/>
      </c>
    </row>
    <row r="1268">
      <c r="A1268" s="4" t="n"/>
      <c r="B1268" s="4" t="n"/>
      <c r="C1268" s="5" t="n"/>
      <c r="D1268" s="18" t="n"/>
      <c r="E1268" s="18" t="n"/>
      <c r="F1268" s="9">
        <f>D1268-E1268</f>
        <v/>
      </c>
      <c r="G1268">
        <f>IF(A1268="","",IFERROR(INDEX(Map_Line,MATCH(A1268,Map_Code,0)),"UNMAPPED"))</f>
        <v/>
      </c>
      <c r="H1268">
        <f>IF(A1268="","",IFERROR(INDEX(Map_Stmt,MATCH(A1268,Map_Code,0)),"UNMAPPED"))</f>
        <v/>
      </c>
      <c r="I1268" s="9">
        <f>IF(A1268="",0,IFERROR(F1268*INDEX(Map_Sign,MATCH(A1268,Map_Code,0)),0))</f>
        <v/>
      </c>
    </row>
    <row r="1269">
      <c r="A1269" s="4" t="n"/>
      <c r="B1269" s="4" t="n"/>
      <c r="C1269" s="5" t="n"/>
      <c r="D1269" s="18" t="n"/>
      <c r="E1269" s="18" t="n"/>
      <c r="F1269" s="9">
        <f>D1269-E1269</f>
        <v/>
      </c>
      <c r="G1269">
        <f>IF(A1269="","",IFERROR(INDEX(Map_Line,MATCH(A1269,Map_Code,0)),"UNMAPPED"))</f>
        <v/>
      </c>
      <c r="H1269">
        <f>IF(A1269="","",IFERROR(INDEX(Map_Stmt,MATCH(A1269,Map_Code,0)),"UNMAPPED"))</f>
        <v/>
      </c>
      <c r="I1269" s="9">
        <f>IF(A1269="",0,IFERROR(F1269*INDEX(Map_Sign,MATCH(A1269,Map_Code,0)),0))</f>
        <v/>
      </c>
    </row>
    <row r="1270">
      <c r="A1270" s="4" t="n"/>
      <c r="B1270" s="4" t="n"/>
      <c r="C1270" s="5" t="n"/>
      <c r="D1270" s="18" t="n"/>
      <c r="E1270" s="18" t="n"/>
      <c r="F1270" s="9">
        <f>D1270-E1270</f>
        <v/>
      </c>
      <c r="G1270">
        <f>IF(A1270="","",IFERROR(INDEX(Map_Line,MATCH(A1270,Map_Code,0)),"UNMAPPED"))</f>
        <v/>
      </c>
      <c r="H1270">
        <f>IF(A1270="","",IFERROR(INDEX(Map_Stmt,MATCH(A1270,Map_Code,0)),"UNMAPPED"))</f>
        <v/>
      </c>
      <c r="I1270" s="9">
        <f>IF(A1270="",0,IFERROR(F1270*INDEX(Map_Sign,MATCH(A1270,Map_Code,0)),0))</f>
        <v/>
      </c>
    </row>
    <row r="1271">
      <c r="A1271" s="4" t="n"/>
      <c r="B1271" s="4" t="n"/>
      <c r="C1271" s="5" t="n"/>
      <c r="D1271" s="18" t="n"/>
      <c r="E1271" s="18" t="n"/>
      <c r="F1271" s="9">
        <f>D1271-E1271</f>
        <v/>
      </c>
      <c r="G1271">
        <f>IF(A1271="","",IFERROR(INDEX(Map_Line,MATCH(A1271,Map_Code,0)),"UNMAPPED"))</f>
        <v/>
      </c>
      <c r="H1271">
        <f>IF(A1271="","",IFERROR(INDEX(Map_Stmt,MATCH(A1271,Map_Code,0)),"UNMAPPED"))</f>
        <v/>
      </c>
      <c r="I1271" s="9">
        <f>IF(A1271="",0,IFERROR(F1271*INDEX(Map_Sign,MATCH(A1271,Map_Code,0)),0))</f>
        <v/>
      </c>
    </row>
    <row r="1272">
      <c r="A1272" s="4" t="n"/>
      <c r="B1272" s="4" t="n"/>
      <c r="C1272" s="5" t="n"/>
      <c r="D1272" s="18" t="n"/>
      <c r="E1272" s="18" t="n"/>
      <c r="F1272" s="9">
        <f>D1272-E1272</f>
        <v/>
      </c>
      <c r="G1272">
        <f>IF(A1272="","",IFERROR(INDEX(Map_Line,MATCH(A1272,Map_Code,0)),"UNMAPPED"))</f>
        <v/>
      </c>
      <c r="H1272">
        <f>IF(A1272="","",IFERROR(INDEX(Map_Stmt,MATCH(A1272,Map_Code,0)),"UNMAPPED"))</f>
        <v/>
      </c>
      <c r="I1272" s="9">
        <f>IF(A1272="",0,IFERROR(F1272*INDEX(Map_Sign,MATCH(A1272,Map_Code,0)),0))</f>
        <v/>
      </c>
    </row>
    <row r="1273">
      <c r="A1273" s="4" t="n"/>
      <c r="B1273" s="4" t="n"/>
      <c r="C1273" s="5" t="n"/>
      <c r="D1273" s="18" t="n"/>
      <c r="E1273" s="18" t="n"/>
      <c r="F1273" s="9">
        <f>D1273-E1273</f>
        <v/>
      </c>
      <c r="G1273">
        <f>IF(A1273="","",IFERROR(INDEX(Map_Line,MATCH(A1273,Map_Code,0)),"UNMAPPED"))</f>
        <v/>
      </c>
      <c r="H1273">
        <f>IF(A1273="","",IFERROR(INDEX(Map_Stmt,MATCH(A1273,Map_Code,0)),"UNMAPPED"))</f>
        <v/>
      </c>
      <c r="I1273" s="9">
        <f>IF(A1273="",0,IFERROR(F1273*INDEX(Map_Sign,MATCH(A1273,Map_Code,0)),0))</f>
        <v/>
      </c>
    </row>
    <row r="1274">
      <c r="A1274" s="4" t="n"/>
      <c r="B1274" s="4" t="n"/>
      <c r="C1274" s="5" t="n"/>
      <c r="D1274" s="18" t="n"/>
      <c r="E1274" s="18" t="n"/>
      <c r="F1274" s="9">
        <f>D1274-E1274</f>
        <v/>
      </c>
      <c r="G1274">
        <f>IF(A1274="","",IFERROR(INDEX(Map_Line,MATCH(A1274,Map_Code,0)),"UNMAPPED"))</f>
        <v/>
      </c>
      <c r="H1274">
        <f>IF(A1274="","",IFERROR(INDEX(Map_Stmt,MATCH(A1274,Map_Code,0)),"UNMAPPED"))</f>
        <v/>
      </c>
      <c r="I1274" s="9">
        <f>IF(A1274="",0,IFERROR(F1274*INDEX(Map_Sign,MATCH(A1274,Map_Code,0)),0))</f>
        <v/>
      </c>
    </row>
    <row r="1275">
      <c r="A1275" s="4" t="n"/>
      <c r="B1275" s="4" t="n"/>
      <c r="C1275" s="5" t="n"/>
      <c r="D1275" s="18" t="n"/>
      <c r="E1275" s="18" t="n"/>
      <c r="F1275" s="9">
        <f>D1275-E1275</f>
        <v/>
      </c>
      <c r="G1275">
        <f>IF(A1275="","",IFERROR(INDEX(Map_Line,MATCH(A1275,Map_Code,0)),"UNMAPPED"))</f>
        <v/>
      </c>
      <c r="H1275">
        <f>IF(A1275="","",IFERROR(INDEX(Map_Stmt,MATCH(A1275,Map_Code,0)),"UNMAPPED"))</f>
        <v/>
      </c>
      <c r="I1275" s="9">
        <f>IF(A1275="",0,IFERROR(F1275*INDEX(Map_Sign,MATCH(A1275,Map_Code,0)),0))</f>
        <v/>
      </c>
    </row>
    <row r="1276">
      <c r="A1276" s="4" t="n"/>
      <c r="B1276" s="4" t="n"/>
      <c r="C1276" s="5" t="n"/>
      <c r="D1276" s="18" t="n"/>
      <c r="E1276" s="18" t="n"/>
      <c r="F1276" s="9">
        <f>D1276-E1276</f>
        <v/>
      </c>
      <c r="G1276">
        <f>IF(A1276="","",IFERROR(INDEX(Map_Line,MATCH(A1276,Map_Code,0)),"UNMAPPED"))</f>
        <v/>
      </c>
      <c r="H1276">
        <f>IF(A1276="","",IFERROR(INDEX(Map_Stmt,MATCH(A1276,Map_Code,0)),"UNMAPPED"))</f>
        <v/>
      </c>
      <c r="I1276" s="9">
        <f>IF(A1276="",0,IFERROR(F1276*INDEX(Map_Sign,MATCH(A1276,Map_Code,0)),0))</f>
        <v/>
      </c>
    </row>
    <row r="1277">
      <c r="A1277" s="4" t="n"/>
      <c r="B1277" s="4" t="n"/>
      <c r="C1277" s="5" t="n"/>
      <c r="D1277" s="18" t="n"/>
      <c r="E1277" s="18" t="n"/>
      <c r="F1277" s="9">
        <f>D1277-E1277</f>
        <v/>
      </c>
      <c r="G1277">
        <f>IF(A1277="","",IFERROR(INDEX(Map_Line,MATCH(A1277,Map_Code,0)),"UNMAPPED"))</f>
        <v/>
      </c>
      <c r="H1277">
        <f>IF(A1277="","",IFERROR(INDEX(Map_Stmt,MATCH(A1277,Map_Code,0)),"UNMAPPED"))</f>
        <v/>
      </c>
      <c r="I1277" s="9">
        <f>IF(A1277="",0,IFERROR(F1277*INDEX(Map_Sign,MATCH(A1277,Map_Code,0)),0))</f>
        <v/>
      </c>
    </row>
    <row r="1278">
      <c r="A1278" s="4" t="n"/>
      <c r="B1278" s="4" t="n"/>
      <c r="C1278" s="5" t="n"/>
      <c r="D1278" s="18" t="n"/>
      <c r="E1278" s="18" t="n"/>
      <c r="F1278" s="9">
        <f>D1278-E1278</f>
        <v/>
      </c>
      <c r="G1278">
        <f>IF(A1278="","",IFERROR(INDEX(Map_Line,MATCH(A1278,Map_Code,0)),"UNMAPPED"))</f>
        <v/>
      </c>
      <c r="H1278">
        <f>IF(A1278="","",IFERROR(INDEX(Map_Stmt,MATCH(A1278,Map_Code,0)),"UNMAPPED"))</f>
        <v/>
      </c>
      <c r="I1278" s="9">
        <f>IF(A1278="",0,IFERROR(F1278*INDEX(Map_Sign,MATCH(A1278,Map_Code,0)),0))</f>
        <v/>
      </c>
    </row>
    <row r="1279">
      <c r="A1279" s="4" t="n"/>
      <c r="B1279" s="4" t="n"/>
      <c r="C1279" s="5" t="n"/>
      <c r="D1279" s="18" t="n"/>
      <c r="E1279" s="18" t="n"/>
      <c r="F1279" s="9">
        <f>D1279-E1279</f>
        <v/>
      </c>
      <c r="G1279">
        <f>IF(A1279="","",IFERROR(INDEX(Map_Line,MATCH(A1279,Map_Code,0)),"UNMAPPED"))</f>
        <v/>
      </c>
      <c r="H1279">
        <f>IF(A1279="","",IFERROR(INDEX(Map_Stmt,MATCH(A1279,Map_Code,0)),"UNMAPPED"))</f>
        <v/>
      </c>
      <c r="I1279" s="9">
        <f>IF(A1279="",0,IFERROR(F1279*INDEX(Map_Sign,MATCH(A1279,Map_Code,0)),0))</f>
        <v/>
      </c>
    </row>
    <row r="1280">
      <c r="A1280" s="4" t="n"/>
      <c r="B1280" s="4" t="n"/>
      <c r="C1280" s="5" t="n"/>
      <c r="D1280" s="18" t="n"/>
      <c r="E1280" s="18" t="n"/>
      <c r="F1280" s="9">
        <f>D1280-E1280</f>
        <v/>
      </c>
      <c r="G1280">
        <f>IF(A1280="","",IFERROR(INDEX(Map_Line,MATCH(A1280,Map_Code,0)),"UNMAPPED"))</f>
        <v/>
      </c>
      <c r="H1280">
        <f>IF(A1280="","",IFERROR(INDEX(Map_Stmt,MATCH(A1280,Map_Code,0)),"UNMAPPED"))</f>
        <v/>
      </c>
      <c r="I1280" s="9">
        <f>IF(A1280="",0,IFERROR(F1280*INDEX(Map_Sign,MATCH(A1280,Map_Code,0)),0))</f>
        <v/>
      </c>
    </row>
    <row r="1281">
      <c r="A1281" s="4" t="n"/>
      <c r="B1281" s="4" t="n"/>
      <c r="C1281" s="5" t="n"/>
      <c r="D1281" s="18" t="n"/>
      <c r="E1281" s="18" t="n"/>
      <c r="F1281" s="9">
        <f>D1281-E1281</f>
        <v/>
      </c>
      <c r="G1281">
        <f>IF(A1281="","",IFERROR(INDEX(Map_Line,MATCH(A1281,Map_Code,0)),"UNMAPPED"))</f>
        <v/>
      </c>
      <c r="H1281">
        <f>IF(A1281="","",IFERROR(INDEX(Map_Stmt,MATCH(A1281,Map_Code,0)),"UNMAPPED"))</f>
        <v/>
      </c>
      <c r="I1281" s="9">
        <f>IF(A1281="",0,IFERROR(F1281*INDEX(Map_Sign,MATCH(A1281,Map_Code,0)),0))</f>
        <v/>
      </c>
    </row>
    <row r="1282">
      <c r="A1282" s="4" t="n"/>
      <c r="B1282" s="4" t="n"/>
      <c r="C1282" s="5" t="n"/>
      <c r="D1282" s="18" t="n"/>
      <c r="E1282" s="18" t="n"/>
      <c r="F1282" s="9">
        <f>D1282-E1282</f>
        <v/>
      </c>
      <c r="G1282">
        <f>IF(A1282="","",IFERROR(INDEX(Map_Line,MATCH(A1282,Map_Code,0)),"UNMAPPED"))</f>
        <v/>
      </c>
      <c r="H1282">
        <f>IF(A1282="","",IFERROR(INDEX(Map_Stmt,MATCH(A1282,Map_Code,0)),"UNMAPPED"))</f>
        <v/>
      </c>
      <c r="I1282" s="9">
        <f>IF(A1282="",0,IFERROR(F1282*INDEX(Map_Sign,MATCH(A1282,Map_Code,0)),0))</f>
        <v/>
      </c>
    </row>
    <row r="1283">
      <c r="A1283" s="4" t="n"/>
      <c r="B1283" s="4" t="n"/>
      <c r="C1283" s="5" t="n"/>
      <c r="D1283" s="18" t="n"/>
      <c r="E1283" s="18" t="n"/>
      <c r="F1283" s="9">
        <f>D1283-E1283</f>
        <v/>
      </c>
      <c r="G1283">
        <f>IF(A1283="","",IFERROR(INDEX(Map_Line,MATCH(A1283,Map_Code,0)),"UNMAPPED"))</f>
        <v/>
      </c>
      <c r="H1283">
        <f>IF(A1283="","",IFERROR(INDEX(Map_Stmt,MATCH(A1283,Map_Code,0)),"UNMAPPED"))</f>
        <v/>
      </c>
      <c r="I1283" s="9">
        <f>IF(A1283="",0,IFERROR(F1283*INDEX(Map_Sign,MATCH(A1283,Map_Code,0)),0))</f>
        <v/>
      </c>
    </row>
    <row r="1284">
      <c r="A1284" s="4" t="n"/>
      <c r="B1284" s="4" t="n"/>
      <c r="C1284" s="5" t="n"/>
      <c r="D1284" s="18" t="n"/>
      <c r="E1284" s="18" t="n"/>
      <c r="F1284" s="9">
        <f>D1284-E1284</f>
        <v/>
      </c>
      <c r="G1284">
        <f>IF(A1284="","",IFERROR(INDEX(Map_Line,MATCH(A1284,Map_Code,0)),"UNMAPPED"))</f>
        <v/>
      </c>
      <c r="H1284">
        <f>IF(A1284="","",IFERROR(INDEX(Map_Stmt,MATCH(A1284,Map_Code,0)),"UNMAPPED"))</f>
        <v/>
      </c>
      <c r="I1284" s="9">
        <f>IF(A1284="",0,IFERROR(F1284*INDEX(Map_Sign,MATCH(A1284,Map_Code,0)),0))</f>
        <v/>
      </c>
    </row>
    <row r="1285">
      <c r="A1285" s="4" t="n"/>
      <c r="B1285" s="4" t="n"/>
      <c r="C1285" s="5" t="n"/>
      <c r="D1285" s="18" t="n"/>
      <c r="E1285" s="18" t="n"/>
      <c r="F1285" s="9">
        <f>D1285-E1285</f>
        <v/>
      </c>
      <c r="G1285">
        <f>IF(A1285="","",IFERROR(INDEX(Map_Line,MATCH(A1285,Map_Code,0)),"UNMAPPED"))</f>
        <v/>
      </c>
      <c r="H1285">
        <f>IF(A1285="","",IFERROR(INDEX(Map_Stmt,MATCH(A1285,Map_Code,0)),"UNMAPPED"))</f>
        <v/>
      </c>
      <c r="I1285" s="9">
        <f>IF(A1285="",0,IFERROR(F1285*INDEX(Map_Sign,MATCH(A1285,Map_Code,0)),0))</f>
        <v/>
      </c>
    </row>
    <row r="1286">
      <c r="A1286" s="4" t="n"/>
      <c r="B1286" s="4" t="n"/>
      <c r="C1286" s="5" t="n"/>
      <c r="D1286" s="18" t="n"/>
      <c r="E1286" s="18" t="n"/>
      <c r="F1286" s="9">
        <f>D1286-E1286</f>
        <v/>
      </c>
      <c r="G1286">
        <f>IF(A1286="","",IFERROR(INDEX(Map_Line,MATCH(A1286,Map_Code,0)),"UNMAPPED"))</f>
        <v/>
      </c>
      <c r="H1286">
        <f>IF(A1286="","",IFERROR(INDEX(Map_Stmt,MATCH(A1286,Map_Code,0)),"UNMAPPED"))</f>
        <v/>
      </c>
      <c r="I1286" s="9">
        <f>IF(A1286="",0,IFERROR(F1286*INDEX(Map_Sign,MATCH(A1286,Map_Code,0)),0))</f>
        <v/>
      </c>
    </row>
    <row r="1287">
      <c r="A1287" s="4" t="n"/>
      <c r="B1287" s="4" t="n"/>
      <c r="C1287" s="5" t="n"/>
      <c r="D1287" s="18" t="n"/>
      <c r="E1287" s="18" t="n"/>
      <c r="F1287" s="9">
        <f>D1287-E1287</f>
        <v/>
      </c>
      <c r="G1287">
        <f>IF(A1287="","",IFERROR(INDEX(Map_Line,MATCH(A1287,Map_Code,0)),"UNMAPPED"))</f>
        <v/>
      </c>
      <c r="H1287">
        <f>IF(A1287="","",IFERROR(INDEX(Map_Stmt,MATCH(A1287,Map_Code,0)),"UNMAPPED"))</f>
        <v/>
      </c>
      <c r="I1287" s="9">
        <f>IF(A1287="",0,IFERROR(F1287*INDEX(Map_Sign,MATCH(A1287,Map_Code,0)),0))</f>
        <v/>
      </c>
    </row>
    <row r="1288">
      <c r="A1288" s="4" t="n"/>
      <c r="B1288" s="4" t="n"/>
      <c r="C1288" s="5" t="n"/>
      <c r="D1288" s="18" t="n"/>
      <c r="E1288" s="18" t="n"/>
      <c r="F1288" s="9">
        <f>D1288-E1288</f>
        <v/>
      </c>
      <c r="G1288">
        <f>IF(A1288="","",IFERROR(INDEX(Map_Line,MATCH(A1288,Map_Code,0)),"UNMAPPED"))</f>
        <v/>
      </c>
      <c r="H1288">
        <f>IF(A1288="","",IFERROR(INDEX(Map_Stmt,MATCH(A1288,Map_Code,0)),"UNMAPPED"))</f>
        <v/>
      </c>
      <c r="I1288" s="9">
        <f>IF(A1288="",0,IFERROR(F1288*INDEX(Map_Sign,MATCH(A1288,Map_Code,0)),0))</f>
        <v/>
      </c>
    </row>
    <row r="1289">
      <c r="A1289" s="4" t="n"/>
      <c r="B1289" s="4" t="n"/>
      <c r="C1289" s="5" t="n"/>
      <c r="D1289" s="18" t="n"/>
      <c r="E1289" s="18" t="n"/>
      <c r="F1289" s="9">
        <f>D1289-E1289</f>
        <v/>
      </c>
      <c r="G1289">
        <f>IF(A1289="","",IFERROR(INDEX(Map_Line,MATCH(A1289,Map_Code,0)),"UNMAPPED"))</f>
        <v/>
      </c>
      <c r="H1289">
        <f>IF(A1289="","",IFERROR(INDEX(Map_Stmt,MATCH(A1289,Map_Code,0)),"UNMAPPED"))</f>
        <v/>
      </c>
      <c r="I1289" s="9">
        <f>IF(A1289="",0,IFERROR(F1289*INDEX(Map_Sign,MATCH(A1289,Map_Code,0)),0))</f>
        <v/>
      </c>
    </row>
    <row r="1290">
      <c r="A1290" s="4" t="n"/>
      <c r="B1290" s="4" t="n"/>
      <c r="C1290" s="5" t="n"/>
      <c r="D1290" s="18" t="n"/>
      <c r="E1290" s="18" t="n"/>
      <c r="F1290" s="9">
        <f>D1290-E1290</f>
        <v/>
      </c>
      <c r="G1290">
        <f>IF(A1290="","",IFERROR(INDEX(Map_Line,MATCH(A1290,Map_Code,0)),"UNMAPPED"))</f>
        <v/>
      </c>
      <c r="H1290">
        <f>IF(A1290="","",IFERROR(INDEX(Map_Stmt,MATCH(A1290,Map_Code,0)),"UNMAPPED"))</f>
        <v/>
      </c>
      <c r="I1290" s="9">
        <f>IF(A1290="",0,IFERROR(F1290*INDEX(Map_Sign,MATCH(A1290,Map_Code,0)),0))</f>
        <v/>
      </c>
    </row>
    <row r="1291">
      <c r="A1291" s="4" t="n"/>
      <c r="B1291" s="4" t="n"/>
      <c r="C1291" s="5" t="n"/>
      <c r="D1291" s="18" t="n"/>
      <c r="E1291" s="18" t="n"/>
      <c r="F1291" s="9">
        <f>D1291-E1291</f>
        <v/>
      </c>
      <c r="G1291">
        <f>IF(A1291="","",IFERROR(INDEX(Map_Line,MATCH(A1291,Map_Code,0)),"UNMAPPED"))</f>
        <v/>
      </c>
      <c r="H1291">
        <f>IF(A1291="","",IFERROR(INDEX(Map_Stmt,MATCH(A1291,Map_Code,0)),"UNMAPPED"))</f>
        <v/>
      </c>
      <c r="I1291" s="9">
        <f>IF(A1291="",0,IFERROR(F1291*INDEX(Map_Sign,MATCH(A1291,Map_Code,0)),0))</f>
        <v/>
      </c>
    </row>
    <row r="1292">
      <c r="A1292" s="4" t="n"/>
      <c r="B1292" s="4" t="n"/>
      <c r="C1292" s="5" t="n"/>
      <c r="D1292" s="18" t="n"/>
      <c r="E1292" s="18" t="n"/>
      <c r="F1292" s="9">
        <f>D1292-E1292</f>
        <v/>
      </c>
      <c r="G1292">
        <f>IF(A1292="","",IFERROR(INDEX(Map_Line,MATCH(A1292,Map_Code,0)),"UNMAPPED"))</f>
        <v/>
      </c>
      <c r="H1292">
        <f>IF(A1292="","",IFERROR(INDEX(Map_Stmt,MATCH(A1292,Map_Code,0)),"UNMAPPED"))</f>
        <v/>
      </c>
      <c r="I1292" s="9">
        <f>IF(A1292="",0,IFERROR(F1292*INDEX(Map_Sign,MATCH(A1292,Map_Code,0)),0))</f>
        <v/>
      </c>
    </row>
    <row r="1293">
      <c r="A1293" s="4" t="n"/>
      <c r="B1293" s="4" t="n"/>
      <c r="C1293" s="5" t="n"/>
      <c r="D1293" s="18" t="n"/>
      <c r="E1293" s="18" t="n"/>
      <c r="F1293" s="9">
        <f>D1293-E1293</f>
        <v/>
      </c>
      <c r="G1293">
        <f>IF(A1293="","",IFERROR(INDEX(Map_Line,MATCH(A1293,Map_Code,0)),"UNMAPPED"))</f>
        <v/>
      </c>
      <c r="H1293">
        <f>IF(A1293="","",IFERROR(INDEX(Map_Stmt,MATCH(A1293,Map_Code,0)),"UNMAPPED"))</f>
        <v/>
      </c>
      <c r="I1293" s="9">
        <f>IF(A1293="",0,IFERROR(F1293*INDEX(Map_Sign,MATCH(A1293,Map_Code,0)),0))</f>
        <v/>
      </c>
    </row>
    <row r="1294">
      <c r="A1294" s="4" t="n"/>
      <c r="B1294" s="4" t="n"/>
      <c r="C1294" s="5" t="n"/>
      <c r="D1294" s="18" t="n"/>
      <c r="E1294" s="18" t="n"/>
      <c r="F1294" s="9">
        <f>D1294-E1294</f>
        <v/>
      </c>
      <c r="G1294">
        <f>IF(A1294="","",IFERROR(INDEX(Map_Line,MATCH(A1294,Map_Code,0)),"UNMAPPED"))</f>
        <v/>
      </c>
      <c r="H1294">
        <f>IF(A1294="","",IFERROR(INDEX(Map_Stmt,MATCH(A1294,Map_Code,0)),"UNMAPPED"))</f>
        <v/>
      </c>
      <c r="I1294" s="9">
        <f>IF(A1294="",0,IFERROR(F1294*INDEX(Map_Sign,MATCH(A1294,Map_Code,0)),0))</f>
        <v/>
      </c>
    </row>
    <row r="1295">
      <c r="A1295" s="4" t="n"/>
      <c r="B1295" s="4" t="n"/>
      <c r="C1295" s="5" t="n"/>
      <c r="D1295" s="18" t="n"/>
      <c r="E1295" s="18" t="n"/>
      <c r="F1295" s="9">
        <f>D1295-E1295</f>
        <v/>
      </c>
      <c r="G1295">
        <f>IF(A1295="","",IFERROR(INDEX(Map_Line,MATCH(A1295,Map_Code,0)),"UNMAPPED"))</f>
        <v/>
      </c>
      <c r="H1295">
        <f>IF(A1295="","",IFERROR(INDEX(Map_Stmt,MATCH(A1295,Map_Code,0)),"UNMAPPED"))</f>
        <v/>
      </c>
      <c r="I1295" s="9">
        <f>IF(A1295="",0,IFERROR(F1295*INDEX(Map_Sign,MATCH(A1295,Map_Code,0)),0))</f>
        <v/>
      </c>
    </row>
    <row r="1296">
      <c r="A1296" s="4" t="n"/>
      <c r="B1296" s="4" t="n"/>
      <c r="C1296" s="5" t="n"/>
      <c r="D1296" s="18" t="n"/>
      <c r="E1296" s="18" t="n"/>
      <c r="F1296" s="9">
        <f>D1296-E1296</f>
        <v/>
      </c>
      <c r="G1296">
        <f>IF(A1296="","",IFERROR(INDEX(Map_Line,MATCH(A1296,Map_Code,0)),"UNMAPPED"))</f>
        <v/>
      </c>
      <c r="H1296">
        <f>IF(A1296="","",IFERROR(INDEX(Map_Stmt,MATCH(A1296,Map_Code,0)),"UNMAPPED"))</f>
        <v/>
      </c>
      <c r="I1296" s="9">
        <f>IF(A1296="",0,IFERROR(F1296*INDEX(Map_Sign,MATCH(A1296,Map_Code,0)),0))</f>
        <v/>
      </c>
    </row>
    <row r="1297">
      <c r="A1297" s="4" t="n"/>
      <c r="B1297" s="4" t="n"/>
      <c r="C1297" s="5" t="n"/>
      <c r="D1297" s="18" t="n"/>
      <c r="E1297" s="18" t="n"/>
      <c r="F1297" s="9">
        <f>D1297-E1297</f>
        <v/>
      </c>
      <c r="G1297">
        <f>IF(A1297="","",IFERROR(INDEX(Map_Line,MATCH(A1297,Map_Code,0)),"UNMAPPED"))</f>
        <v/>
      </c>
      <c r="H1297">
        <f>IF(A1297="","",IFERROR(INDEX(Map_Stmt,MATCH(A1297,Map_Code,0)),"UNMAPPED"))</f>
        <v/>
      </c>
      <c r="I1297" s="9">
        <f>IF(A1297="",0,IFERROR(F1297*INDEX(Map_Sign,MATCH(A1297,Map_Code,0)),0))</f>
        <v/>
      </c>
    </row>
    <row r="1298">
      <c r="A1298" s="4" t="n"/>
      <c r="B1298" s="4" t="n"/>
      <c r="C1298" s="5" t="n"/>
      <c r="D1298" s="18" t="n"/>
      <c r="E1298" s="18" t="n"/>
      <c r="F1298" s="9">
        <f>D1298-E1298</f>
        <v/>
      </c>
      <c r="G1298">
        <f>IF(A1298="","",IFERROR(INDEX(Map_Line,MATCH(A1298,Map_Code,0)),"UNMAPPED"))</f>
        <v/>
      </c>
      <c r="H1298">
        <f>IF(A1298="","",IFERROR(INDEX(Map_Stmt,MATCH(A1298,Map_Code,0)),"UNMAPPED"))</f>
        <v/>
      </c>
      <c r="I1298" s="9">
        <f>IF(A1298="",0,IFERROR(F1298*INDEX(Map_Sign,MATCH(A1298,Map_Code,0)),0))</f>
        <v/>
      </c>
    </row>
    <row r="1299">
      <c r="A1299" s="4" t="n"/>
      <c r="B1299" s="4" t="n"/>
      <c r="C1299" s="5" t="n"/>
      <c r="D1299" s="18" t="n"/>
      <c r="E1299" s="18" t="n"/>
      <c r="F1299" s="9">
        <f>D1299-E1299</f>
        <v/>
      </c>
      <c r="G1299">
        <f>IF(A1299="","",IFERROR(INDEX(Map_Line,MATCH(A1299,Map_Code,0)),"UNMAPPED"))</f>
        <v/>
      </c>
      <c r="H1299">
        <f>IF(A1299="","",IFERROR(INDEX(Map_Stmt,MATCH(A1299,Map_Code,0)),"UNMAPPED"))</f>
        <v/>
      </c>
      <c r="I1299" s="9">
        <f>IF(A1299="",0,IFERROR(F1299*INDEX(Map_Sign,MATCH(A1299,Map_Code,0)),0))</f>
        <v/>
      </c>
    </row>
    <row r="1300">
      <c r="A1300" s="4" t="n"/>
      <c r="B1300" s="4" t="n"/>
      <c r="C1300" s="5" t="n"/>
      <c r="D1300" s="18" t="n"/>
      <c r="E1300" s="18" t="n"/>
      <c r="F1300" s="9">
        <f>D1300-E1300</f>
        <v/>
      </c>
      <c r="G1300">
        <f>IF(A1300="","",IFERROR(INDEX(Map_Line,MATCH(A1300,Map_Code,0)),"UNMAPPED"))</f>
        <v/>
      </c>
      <c r="H1300">
        <f>IF(A1300="","",IFERROR(INDEX(Map_Stmt,MATCH(A1300,Map_Code,0)),"UNMAPPED"))</f>
        <v/>
      </c>
      <c r="I1300" s="9">
        <f>IF(A1300="",0,IFERROR(F1300*INDEX(Map_Sign,MATCH(A1300,Map_Code,0)),0))</f>
        <v/>
      </c>
    </row>
    <row r="1301">
      <c r="A1301" s="4" t="n"/>
      <c r="B1301" s="4" t="n"/>
      <c r="C1301" s="5" t="n"/>
      <c r="D1301" s="18" t="n"/>
      <c r="E1301" s="18" t="n"/>
      <c r="F1301" s="9">
        <f>D1301-E1301</f>
        <v/>
      </c>
      <c r="G1301">
        <f>IF(A1301="","",IFERROR(INDEX(Map_Line,MATCH(A1301,Map_Code,0)),"UNMAPPED"))</f>
        <v/>
      </c>
      <c r="H1301">
        <f>IF(A1301="","",IFERROR(INDEX(Map_Stmt,MATCH(A1301,Map_Code,0)),"UNMAPPED"))</f>
        <v/>
      </c>
      <c r="I1301" s="9">
        <f>IF(A1301="",0,IFERROR(F1301*INDEX(Map_Sign,MATCH(A1301,Map_Code,0)),0))</f>
        <v/>
      </c>
    </row>
    <row r="1302">
      <c r="A1302" s="4" t="n"/>
      <c r="B1302" s="4" t="n"/>
      <c r="C1302" s="5" t="n"/>
      <c r="D1302" s="18" t="n"/>
      <c r="E1302" s="18" t="n"/>
      <c r="F1302" s="9">
        <f>D1302-E1302</f>
        <v/>
      </c>
      <c r="G1302">
        <f>IF(A1302="","",IFERROR(INDEX(Map_Line,MATCH(A1302,Map_Code,0)),"UNMAPPED"))</f>
        <v/>
      </c>
      <c r="H1302">
        <f>IF(A1302="","",IFERROR(INDEX(Map_Stmt,MATCH(A1302,Map_Code,0)),"UNMAPPED"))</f>
        <v/>
      </c>
      <c r="I1302" s="9">
        <f>IF(A1302="",0,IFERROR(F1302*INDEX(Map_Sign,MATCH(A1302,Map_Code,0)),0))</f>
        <v/>
      </c>
    </row>
    <row r="1303">
      <c r="A1303" s="4" t="n"/>
      <c r="B1303" s="4" t="n"/>
      <c r="C1303" s="5" t="n"/>
      <c r="D1303" s="18" t="n"/>
      <c r="E1303" s="18" t="n"/>
      <c r="F1303" s="9">
        <f>D1303-E1303</f>
        <v/>
      </c>
      <c r="G1303">
        <f>IF(A1303="","",IFERROR(INDEX(Map_Line,MATCH(A1303,Map_Code,0)),"UNMAPPED"))</f>
        <v/>
      </c>
      <c r="H1303">
        <f>IF(A1303="","",IFERROR(INDEX(Map_Stmt,MATCH(A1303,Map_Code,0)),"UNMAPPED"))</f>
        <v/>
      </c>
      <c r="I1303" s="9">
        <f>IF(A1303="",0,IFERROR(F1303*INDEX(Map_Sign,MATCH(A1303,Map_Code,0)),0))</f>
        <v/>
      </c>
    </row>
    <row r="1304">
      <c r="A1304" s="4" t="n"/>
      <c r="B1304" s="4" t="n"/>
      <c r="C1304" s="5" t="n"/>
      <c r="D1304" s="18" t="n"/>
      <c r="E1304" s="18" t="n"/>
      <c r="F1304" s="9">
        <f>D1304-E1304</f>
        <v/>
      </c>
      <c r="G1304">
        <f>IF(A1304="","",IFERROR(INDEX(Map_Line,MATCH(A1304,Map_Code,0)),"UNMAPPED"))</f>
        <v/>
      </c>
      <c r="H1304">
        <f>IF(A1304="","",IFERROR(INDEX(Map_Stmt,MATCH(A1304,Map_Code,0)),"UNMAPPED"))</f>
        <v/>
      </c>
      <c r="I1304" s="9">
        <f>IF(A1304="",0,IFERROR(F1304*INDEX(Map_Sign,MATCH(A1304,Map_Code,0)),0))</f>
        <v/>
      </c>
    </row>
    <row r="1305">
      <c r="A1305" s="4" t="n"/>
      <c r="B1305" s="4" t="n"/>
      <c r="C1305" s="5" t="n"/>
      <c r="D1305" s="18" t="n"/>
      <c r="E1305" s="18" t="n"/>
      <c r="F1305" s="9">
        <f>D1305-E1305</f>
        <v/>
      </c>
      <c r="G1305">
        <f>IF(A1305="","",IFERROR(INDEX(Map_Line,MATCH(A1305,Map_Code,0)),"UNMAPPED"))</f>
        <v/>
      </c>
      <c r="H1305">
        <f>IF(A1305="","",IFERROR(INDEX(Map_Stmt,MATCH(A1305,Map_Code,0)),"UNMAPPED"))</f>
        <v/>
      </c>
      <c r="I1305" s="9">
        <f>IF(A1305="",0,IFERROR(F1305*INDEX(Map_Sign,MATCH(A1305,Map_Code,0)),0))</f>
        <v/>
      </c>
    </row>
    <row r="1306">
      <c r="A1306" s="4" t="n"/>
      <c r="B1306" s="4" t="n"/>
      <c r="C1306" s="5" t="n"/>
      <c r="D1306" s="18" t="n"/>
      <c r="E1306" s="18" t="n"/>
      <c r="F1306" s="9">
        <f>D1306-E1306</f>
        <v/>
      </c>
      <c r="G1306">
        <f>IF(A1306="","",IFERROR(INDEX(Map_Line,MATCH(A1306,Map_Code,0)),"UNMAPPED"))</f>
        <v/>
      </c>
      <c r="H1306">
        <f>IF(A1306="","",IFERROR(INDEX(Map_Stmt,MATCH(A1306,Map_Code,0)),"UNMAPPED"))</f>
        <v/>
      </c>
      <c r="I1306" s="9">
        <f>IF(A1306="",0,IFERROR(F1306*INDEX(Map_Sign,MATCH(A1306,Map_Code,0)),0))</f>
        <v/>
      </c>
    </row>
    <row r="1307">
      <c r="A1307" s="4" t="n"/>
      <c r="B1307" s="4" t="n"/>
      <c r="C1307" s="5" t="n"/>
      <c r="D1307" s="18" t="n"/>
      <c r="E1307" s="18" t="n"/>
      <c r="F1307" s="9">
        <f>D1307-E1307</f>
        <v/>
      </c>
      <c r="G1307">
        <f>IF(A1307="","",IFERROR(INDEX(Map_Line,MATCH(A1307,Map_Code,0)),"UNMAPPED"))</f>
        <v/>
      </c>
      <c r="H1307">
        <f>IF(A1307="","",IFERROR(INDEX(Map_Stmt,MATCH(A1307,Map_Code,0)),"UNMAPPED"))</f>
        <v/>
      </c>
      <c r="I1307" s="9">
        <f>IF(A1307="",0,IFERROR(F1307*INDEX(Map_Sign,MATCH(A1307,Map_Code,0)),0))</f>
        <v/>
      </c>
    </row>
    <row r="1308">
      <c r="A1308" s="4" t="n"/>
      <c r="B1308" s="4" t="n"/>
      <c r="C1308" s="5" t="n"/>
      <c r="D1308" s="18" t="n"/>
      <c r="E1308" s="18" t="n"/>
      <c r="F1308" s="9">
        <f>D1308-E1308</f>
        <v/>
      </c>
      <c r="G1308">
        <f>IF(A1308="","",IFERROR(INDEX(Map_Line,MATCH(A1308,Map_Code,0)),"UNMAPPED"))</f>
        <v/>
      </c>
      <c r="H1308">
        <f>IF(A1308="","",IFERROR(INDEX(Map_Stmt,MATCH(A1308,Map_Code,0)),"UNMAPPED"))</f>
        <v/>
      </c>
      <c r="I1308" s="9">
        <f>IF(A1308="",0,IFERROR(F1308*INDEX(Map_Sign,MATCH(A1308,Map_Code,0)),0))</f>
        <v/>
      </c>
    </row>
    <row r="1309">
      <c r="A1309" s="4" t="n"/>
      <c r="B1309" s="4" t="n"/>
      <c r="C1309" s="5" t="n"/>
      <c r="D1309" s="18" t="n"/>
      <c r="E1309" s="18" t="n"/>
      <c r="F1309" s="9">
        <f>D1309-E1309</f>
        <v/>
      </c>
      <c r="G1309">
        <f>IF(A1309="","",IFERROR(INDEX(Map_Line,MATCH(A1309,Map_Code,0)),"UNMAPPED"))</f>
        <v/>
      </c>
      <c r="H1309">
        <f>IF(A1309="","",IFERROR(INDEX(Map_Stmt,MATCH(A1309,Map_Code,0)),"UNMAPPED"))</f>
        <v/>
      </c>
      <c r="I1309" s="9">
        <f>IF(A1309="",0,IFERROR(F1309*INDEX(Map_Sign,MATCH(A1309,Map_Code,0)),0))</f>
        <v/>
      </c>
    </row>
    <row r="1310">
      <c r="A1310" s="4" t="n"/>
      <c r="B1310" s="4" t="n"/>
      <c r="C1310" s="5" t="n"/>
      <c r="D1310" s="18" t="n"/>
      <c r="E1310" s="18" t="n"/>
      <c r="F1310" s="9">
        <f>D1310-E1310</f>
        <v/>
      </c>
      <c r="G1310">
        <f>IF(A1310="","",IFERROR(INDEX(Map_Line,MATCH(A1310,Map_Code,0)),"UNMAPPED"))</f>
        <v/>
      </c>
      <c r="H1310">
        <f>IF(A1310="","",IFERROR(INDEX(Map_Stmt,MATCH(A1310,Map_Code,0)),"UNMAPPED"))</f>
        <v/>
      </c>
      <c r="I1310" s="9">
        <f>IF(A1310="",0,IFERROR(F1310*INDEX(Map_Sign,MATCH(A1310,Map_Code,0)),0))</f>
        <v/>
      </c>
    </row>
    <row r="1311">
      <c r="A1311" s="4" t="n"/>
      <c r="B1311" s="4" t="n"/>
      <c r="C1311" s="5" t="n"/>
      <c r="D1311" s="18" t="n"/>
      <c r="E1311" s="18" t="n"/>
      <c r="F1311" s="9">
        <f>D1311-E1311</f>
        <v/>
      </c>
      <c r="G1311">
        <f>IF(A1311="","",IFERROR(INDEX(Map_Line,MATCH(A1311,Map_Code,0)),"UNMAPPED"))</f>
        <v/>
      </c>
      <c r="H1311">
        <f>IF(A1311="","",IFERROR(INDEX(Map_Stmt,MATCH(A1311,Map_Code,0)),"UNMAPPED"))</f>
        <v/>
      </c>
      <c r="I1311" s="9">
        <f>IF(A1311="",0,IFERROR(F1311*INDEX(Map_Sign,MATCH(A1311,Map_Code,0)),0))</f>
        <v/>
      </c>
    </row>
    <row r="1312">
      <c r="A1312" s="4" t="n"/>
      <c r="B1312" s="4" t="n"/>
      <c r="C1312" s="5" t="n"/>
      <c r="D1312" s="18" t="n"/>
      <c r="E1312" s="18" t="n"/>
      <c r="F1312" s="9">
        <f>D1312-E1312</f>
        <v/>
      </c>
      <c r="G1312">
        <f>IF(A1312="","",IFERROR(INDEX(Map_Line,MATCH(A1312,Map_Code,0)),"UNMAPPED"))</f>
        <v/>
      </c>
      <c r="H1312">
        <f>IF(A1312="","",IFERROR(INDEX(Map_Stmt,MATCH(A1312,Map_Code,0)),"UNMAPPED"))</f>
        <v/>
      </c>
      <c r="I1312" s="9">
        <f>IF(A1312="",0,IFERROR(F1312*INDEX(Map_Sign,MATCH(A1312,Map_Code,0)),0))</f>
        <v/>
      </c>
    </row>
    <row r="1313">
      <c r="A1313" s="4" t="n"/>
      <c r="B1313" s="4" t="n"/>
      <c r="C1313" s="5" t="n"/>
      <c r="D1313" s="18" t="n"/>
      <c r="E1313" s="18" t="n"/>
      <c r="F1313" s="9">
        <f>D1313-E1313</f>
        <v/>
      </c>
      <c r="G1313">
        <f>IF(A1313="","",IFERROR(INDEX(Map_Line,MATCH(A1313,Map_Code,0)),"UNMAPPED"))</f>
        <v/>
      </c>
      <c r="H1313">
        <f>IF(A1313="","",IFERROR(INDEX(Map_Stmt,MATCH(A1313,Map_Code,0)),"UNMAPPED"))</f>
        <v/>
      </c>
      <c r="I1313" s="9">
        <f>IF(A1313="",0,IFERROR(F1313*INDEX(Map_Sign,MATCH(A1313,Map_Code,0)),0))</f>
        <v/>
      </c>
    </row>
    <row r="1314">
      <c r="A1314" s="4" t="n"/>
      <c r="B1314" s="4" t="n"/>
      <c r="C1314" s="5" t="n"/>
      <c r="D1314" s="18" t="n"/>
      <c r="E1314" s="18" t="n"/>
      <c r="F1314" s="9">
        <f>D1314-E1314</f>
        <v/>
      </c>
      <c r="G1314">
        <f>IF(A1314="","",IFERROR(INDEX(Map_Line,MATCH(A1314,Map_Code,0)),"UNMAPPED"))</f>
        <v/>
      </c>
      <c r="H1314">
        <f>IF(A1314="","",IFERROR(INDEX(Map_Stmt,MATCH(A1314,Map_Code,0)),"UNMAPPED"))</f>
        <v/>
      </c>
      <c r="I1314" s="9">
        <f>IF(A1314="",0,IFERROR(F1314*INDEX(Map_Sign,MATCH(A1314,Map_Code,0)),0))</f>
        <v/>
      </c>
    </row>
    <row r="1315">
      <c r="A1315" s="4" t="n"/>
      <c r="B1315" s="4" t="n"/>
      <c r="C1315" s="5" t="n"/>
      <c r="D1315" s="18" t="n"/>
      <c r="E1315" s="18" t="n"/>
      <c r="F1315" s="9">
        <f>D1315-E1315</f>
        <v/>
      </c>
      <c r="G1315">
        <f>IF(A1315="","",IFERROR(INDEX(Map_Line,MATCH(A1315,Map_Code,0)),"UNMAPPED"))</f>
        <v/>
      </c>
      <c r="H1315">
        <f>IF(A1315="","",IFERROR(INDEX(Map_Stmt,MATCH(A1315,Map_Code,0)),"UNMAPPED"))</f>
        <v/>
      </c>
      <c r="I1315" s="9">
        <f>IF(A1315="",0,IFERROR(F1315*INDEX(Map_Sign,MATCH(A1315,Map_Code,0)),0))</f>
        <v/>
      </c>
    </row>
    <row r="1316">
      <c r="A1316" s="4" t="n"/>
      <c r="B1316" s="4" t="n"/>
      <c r="C1316" s="5" t="n"/>
      <c r="D1316" s="18" t="n"/>
      <c r="E1316" s="18" t="n"/>
      <c r="F1316" s="9">
        <f>D1316-E1316</f>
        <v/>
      </c>
      <c r="G1316">
        <f>IF(A1316="","",IFERROR(INDEX(Map_Line,MATCH(A1316,Map_Code,0)),"UNMAPPED"))</f>
        <v/>
      </c>
      <c r="H1316">
        <f>IF(A1316="","",IFERROR(INDEX(Map_Stmt,MATCH(A1316,Map_Code,0)),"UNMAPPED"))</f>
        <v/>
      </c>
      <c r="I1316" s="9">
        <f>IF(A1316="",0,IFERROR(F1316*INDEX(Map_Sign,MATCH(A1316,Map_Code,0)),0))</f>
        <v/>
      </c>
    </row>
    <row r="1317">
      <c r="A1317" s="4" t="n"/>
      <c r="B1317" s="4" t="n"/>
      <c r="C1317" s="5" t="n"/>
      <c r="D1317" s="18" t="n"/>
      <c r="E1317" s="18" t="n"/>
      <c r="F1317" s="9">
        <f>D1317-E1317</f>
        <v/>
      </c>
      <c r="G1317">
        <f>IF(A1317="","",IFERROR(INDEX(Map_Line,MATCH(A1317,Map_Code,0)),"UNMAPPED"))</f>
        <v/>
      </c>
      <c r="H1317">
        <f>IF(A1317="","",IFERROR(INDEX(Map_Stmt,MATCH(A1317,Map_Code,0)),"UNMAPPED"))</f>
        <v/>
      </c>
      <c r="I1317" s="9">
        <f>IF(A1317="",0,IFERROR(F1317*INDEX(Map_Sign,MATCH(A1317,Map_Code,0)),0))</f>
        <v/>
      </c>
    </row>
    <row r="1318">
      <c r="A1318" s="4" t="n"/>
      <c r="B1318" s="4" t="n"/>
      <c r="C1318" s="5" t="n"/>
      <c r="D1318" s="18" t="n"/>
      <c r="E1318" s="18" t="n"/>
      <c r="F1318" s="9">
        <f>D1318-E1318</f>
        <v/>
      </c>
      <c r="G1318">
        <f>IF(A1318="","",IFERROR(INDEX(Map_Line,MATCH(A1318,Map_Code,0)),"UNMAPPED"))</f>
        <v/>
      </c>
      <c r="H1318">
        <f>IF(A1318="","",IFERROR(INDEX(Map_Stmt,MATCH(A1318,Map_Code,0)),"UNMAPPED"))</f>
        <v/>
      </c>
      <c r="I1318" s="9">
        <f>IF(A1318="",0,IFERROR(F1318*INDEX(Map_Sign,MATCH(A1318,Map_Code,0)),0))</f>
        <v/>
      </c>
    </row>
    <row r="1319">
      <c r="A1319" s="4" t="n"/>
      <c r="B1319" s="4" t="n"/>
      <c r="C1319" s="5" t="n"/>
      <c r="D1319" s="18" t="n"/>
      <c r="E1319" s="18" t="n"/>
      <c r="F1319" s="9">
        <f>D1319-E1319</f>
        <v/>
      </c>
      <c r="G1319">
        <f>IF(A1319="","",IFERROR(INDEX(Map_Line,MATCH(A1319,Map_Code,0)),"UNMAPPED"))</f>
        <v/>
      </c>
      <c r="H1319">
        <f>IF(A1319="","",IFERROR(INDEX(Map_Stmt,MATCH(A1319,Map_Code,0)),"UNMAPPED"))</f>
        <v/>
      </c>
      <c r="I1319" s="9">
        <f>IF(A1319="",0,IFERROR(F1319*INDEX(Map_Sign,MATCH(A1319,Map_Code,0)),0))</f>
        <v/>
      </c>
    </row>
    <row r="1320">
      <c r="A1320" s="4" t="n"/>
      <c r="B1320" s="4" t="n"/>
      <c r="C1320" s="5" t="n"/>
      <c r="D1320" s="18" t="n"/>
      <c r="E1320" s="18" t="n"/>
      <c r="F1320" s="9">
        <f>D1320-E1320</f>
        <v/>
      </c>
      <c r="G1320">
        <f>IF(A1320="","",IFERROR(INDEX(Map_Line,MATCH(A1320,Map_Code,0)),"UNMAPPED"))</f>
        <v/>
      </c>
      <c r="H1320">
        <f>IF(A1320="","",IFERROR(INDEX(Map_Stmt,MATCH(A1320,Map_Code,0)),"UNMAPPED"))</f>
        <v/>
      </c>
      <c r="I1320" s="9">
        <f>IF(A1320="",0,IFERROR(F1320*INDEX(Map_Sign,MATCH(A1320,Map_Code,0)),0))</f>
        <v/>
      </c>
    </row>
    <row r="1321">
      <c r="A1321" s="4" t="n"/>
      <c r="B1321" s="4" t="n"/>
      <c r="C1321" s="5" t="n"/>
      <c r="D1321" s="18" t="n"/>
      <c r="E1321" s="18" t="n"/>
      <c r="F1321" s="9">
        <f>D1321-E1321</f>
        <v/>
      </c>
      <c r="G1321">
        <f>IF(A1321="","",IFERROR(INDEX(Map_Line,MATCH(A1321,Map_Code,0)),"UNMAPPED"))</f>
        <v/>
      </c>
      <c r="H1321">
        <f>IF(A1321="","",IFERROR(INDEX(Map_Stmt,MATCH(A1321,Map_Code,0)),"UNMAPPED"))</f>
        <v/>
      </c>
      <c r="I1321" s="9">
        <f>IF(A1321="",0,IFERROR(F1321*INDEX(Map_Sign,MATCH(A1321,Map_Code,0)),0))</f>
        <v/>
      </c>
    </row>
    <row r="1322">
      <c r="A1322" s="4" t="n"/>
      <c r="B1322" s="4" t="n"/>
      <c r="C1322" s="5" t="n"/>
      <c r="D1322" s="18" t="n"/>
      <c r="E1322" s="18" t="n"/>
      <c r="F1322" s="9">
        <f>D1322-E1322</f>
        <v/>
      </c>
      <c r="G1322">
        <f>IF(A1322="","",IFERROR(INDEX(Map_Line,MATCH(A1322,Map_Code,0)),"UNMAPPED"))</f>
        <v/>
      </c>
      <c r="H1322">
        <f>IF(A1322="","",IFERROR(INDEX(Map_Stmt,MATCH(A1322,Map_Code,0)),"UNMAPPED"))</f>
        <v/>
      </c>
      <c r="I1322" s="9">
        <f>IF(A1322="",0,IFERROR(F1322*INDEX(Map_Sign,MATCH(A1322,Map_Code,0)),0))</f>
        <v/>
      </c>
    </row>
    <row r="1323">
      <c r="A1323" s="4" t="n"/>
      <c r="B1323" s="4" t="n"/>
      <c r="C1323" s="5" t="n"/>
      <c r="D1323" s="18" t="n"/>
      <c r="E1323" s="18" t="n"/>
      <c r="F1323" s="9">
        <f>D1323-E1323</f>
        <v/>
      </c>
      <c r="G1323">
        <f>IF(A1323="","",IFERROR(INDEX(Map_Line,MATCH(A1323,Map_Code,0)),"UNMAPPED"))</f>
        <v/>
      </c>
      <c r="H1323">
        <f>IF(A1323="","",IFERROR(INDEX(Map_Stmt,MATCH(A1323,Map_Code,0)),"UNMAPPED"))</f>
        <v/>
      </c>
      <c r="I1323" s="9">
        <f>IF(A1323="",0,IFERROR(F1323*INDEX(Map_Sign,MATCH(A1323,Map_Code,0)),0))</f>
        <v/>
      </c>
    </row>
    <row r="1324">
      <c r="A1324" s="4" t="n"/>
      <c r="B1324" s="4" t="n"/>
      <c r="C1324" s="5" t="n"/>
      <c r="D1324" s="18" t="n"/>
      <c r="E1324" s="18" t="n"/>
      <c r="F1324" s="9">
        <f>D1324-E1324</f>
        <v/>
      </c>
      <c r="G1324">
        <f>IF(A1324="","",IFERROR(INDEX(Map_Line,MATCH(A1324,Map_Code,0)),"UNMAPPED"))</f>
        <v/>
      </c>
      <c r="H1324">
        <f>IF(A1324="","",IFERROR(INDEX(Map_Stmt,MATCH(A1324,Map_Code,0)),"UNMAPPED"))</f>
        <v/>
      </c>
      <c r="I1324" s="9">
        <f>IF(A1324="",0,IFERROR(F1324*INDEX(Map_Sign,MATCH(A1324,Map_Code,0)),0))</f>
        <v/>
      </c>
    </row>
    <row r="1325">
      <c r="A1325" s="4" t="n"/>
      <c r="B1325" s="4" t="n"/>
      <c r="C1325" s="5" t="n"/>
      <c r="D1325" s="18" t="n"/>
      <c r="E1325" s="18" t="n"/>
      <c r="F1325" s="9">
        <f>D1325-E1325</f>
        <v/>
      </c>
      <c r="G1325">
        <f>IF(A1325="","",IFERROR(INDEX(Map_Line,MATCH(A1325,Map_Code,0)),"UNMAPPED"))</f>
        <v/>
      </c>
      <c r="H1325">
        <f>IF(A1325="","",IFERROR(INDEX(Map_Stmt,MATCH(A1325,Map_Code,0)),"UNMAPPED"))</f>
        <v/>
      </c>
      <c r="I1325" s="9">
        <f>IF(A1325="",0,IFERROR(F1325*INDEX(Map_Sign,MATCH(A1325,Map_Code,0)),0))</f>
        <v/>
      </c>
    </row>
    <row r="1326">
      <c r="A1326" s="4" t="n"/>
      <c r="B1326" s="4" t="n"/>
      <c r="C1326" s="5" t="n"/>
      <c r="D1326" s="18" t="n"/>
      <c r="E1326" s="18" t="n"/>
      <c r="F1326" s="9">
        <f>D1326-E1326</f>
        <v/>
      </c>
      <c r="G1326">
        <f>IF(A1326="","",IFERROR(INDEX(Map_Line,MATCH(A1326,Map_Code,0)),"UNMAPPED"))</f>
        <v/>
      </c>
      <c r="H1326">
        <f>IF(A1326="","",IFERROR(INDEX(Map_Stmt,MATCH(A1326,Map_Code,0)),"UNMAPPED"))</f>
        <v/>
      </c>
      <c r="I1326" s="9">
        <f>IF(A1326="",0,IFERROR(F1326*INDEX(Map_Sign,MATCH(A1326,Map_Code,0)),0))</f>
        <v/>
      </c>
    </row>
    <row r="1327">
      <c r="A1327" s="4" t="n"/>
      <c r="B1327" s="4" t="n"/>
      <c r="C1327" s="5" t="n"/>
      <c r="D1327" s="18" t="n"/>
      <c r="E1327" s="18" t="n"/>
      <c r="F1327" s="9">
        <f>D1327-E1327</f>
        <v/>
      </c>
      <c r="G1327">
        <f>IF(A1327="","",IFERROR(INDEX(Map_Line,MATCH(A1327,Map_Code,0)),"UNMAPPED"))</f>
        <v/>
      </c>
      <c r="H1327">
        <f>IF(A1327="","",IFERROR(INDEX(Map_Stmt,MATCH(A1327,Map_Code,0)),"UNMAPPED"))</f>
        <v/>
      </c>
      <c r="I1327" s="9">
        <f>IF(A1327="",0,IFERROR(F1327*INDEX(Map_Sign,MATCH(A1327,Map_Code,0)),0))</f>
        <v/>
      </c>
    </row>
    <row r="1328">
      <c r="A1328" s="4" t="n"/>
      <c r="B1328" s="4" t="n"/>
      <c r="C1328" s="5" t="n"/>
      <c r="D1328" s="18" t="n"/>
      <c r="E1328" s="18" t="n"/>
      <c r="F1328" s="9">
        <f>D1328-E1328</f>
        <v/>
      </c>
      <c r="G1328">
        <f>IF(A1328="","",IFERROR(INDEX(Map_Line,MATCH(A1328,Map_Code,0)),"UNMAPPED"))</f>
        <v/>
      </c>
      <c r="H1328">
        <f>IF(A1328="","",IFERROR(INDEX(Map_Stmt,MATCH(A1328,Map_Code,0)),"UNMAPPED"))</f>
        <v/>
      </c>
      <c r="I1328" s="9">
        <f>IF(A1328="",0,IFERROR(F1328*INDEX(Map_Sign,MATCH(A1328,Map_Code,0)),0))</f>
        <v/>
      </c>
    </row>
    <row r="1329">
      <c r="A1329" s="4" t="n"/>
      <c r="B1329" s="4" t="n"/>
      <c r="C1329" s="5" t="n"/>
      <c r="D1329" s="18" t="n"/>
      <c r="E1329" s="18" t="n"/>
      <c r="F1329" s="9">
        <f>D1329-E1329</f>
        <v/>
      </c>
      <c r="G1329">
        <f>IF(A1329="","",IFERROR(INDEX(Map_Line,MATCH(A1329,Map_Code,0)),"UNMAPPED"))</f>
        <v/>
      </c>
      <c r="H1329">
        <f>IF(A1329="","",IFERROR(INDEX(Map_Stmt,MATCH(A1329,Map_Code,0)),"UNMAPPED"))</f>
        <v/>
      </c>
      <c r="I1329" s="9">
        <f>IF(A1329="",0,IFERROR(F1329*INDEX(Map_Sign,MATCH(A1329,Map_Code,0)),0))</f>
        <v/>
      </c>
    </row>
    <row r="1330">
      <c r="A1330" s="4" t="n"/>
      <c r="B1330" s="4" t="n"/>
      <c r="C1330" s="5" t="n"/>
      <c r="D1330" s="18" t="n"/>
      <c r="E1330" s="18" t="n"/>
      <c r="F1330" s="9">
        <f>D1330-E1330</f>
        <v/>
      </c>
      <c r="G1330">
        <f>IF(A1330="","",IFERROR(INDEX(Map_Line,MATCH(A1330,Map_Code,0)),"UNMAPPED"))</f>
        <v/>
      </c>
      <c r="H1330">
        <f>IF(A1330="","",IFERROR(INDEX(Map_Stmt,MATCH(A1330,Map_Code,0)),"UNMAPPED"))</f>
        <v/>
      </c>
      <c r="I1330" s="9">
        <f>IF(A1330="",0,IFERROR(F1330*INDEX(Map_Sign,MATCH(A1330,Map_Code,0)),0))</f>
        <v/>
      </c>
    </row>
    <row r="1331">
      <c r="A1331" s="4" t="n"/>
      <c r="B1331" s="4" t="n"/>
      <c r="C1331" s="5" t="n"/>
      <c r="D1331" s="18" t="n"/>
      <c r="E1331" s="18" t="n"/>
      <c r="F1331" s="9">
        <f>D1331-E1331</f>
        <v/>
      </c>
      <c r="G1331">
        <f>IF(A1331="","",IFERROR(INDEX(Map_Line,MATCH(A1331,Map_Code,0)),"UNMAPPED"))</f>
        <v/>
      </c>
      <c r="H1331">
        <f>IF(A1331="","",IFERROR(INDEX(Map_Stmt,MATCH(A1331,Map_Code,0)),"UNMAPPED"))</f>
        <v/>
      </c>
      <c r="I1331" s="9">
        <f>IF(A1331="",0,IFERROR(F1331*INDEX(Map_Sign,MATCH(A1331,Map_Code,0)),0))</f>
        <v/>
      </c>
    </row>
    <row r="1332">
      <c r="A1332" s="4" t="n"/>
      <c r="B1332" s="4" t="n"/>
      <c r="C1332" s="5" t="n"/>
      <c r="D1332" s="18" t="n"/>
      <c r="E1332" s="18" t="n"/>
      <c r="F1332" s="9">
        <f>D1332-E1332</f>
        <v/>
      </c>
      <c r="G1332">
        <f>IF(A1332="","",IFERROR(INDEX(Map_Line,MATCH(A1332,Map_Code,0)),"UNMAPPED"))</f>
        <v/>
      </c>
      <c r="H1332">
        <f>IF(A1332="","",IFERROR(INDEX(Map_Stmt,MATCH(A1332,Map_Code,0)),"UNMAPPED"))</f>
        <v/>
      </c>
      <c r="I1332" s="9">
        <f>IF(A1332="",0,IFERROR(F1332*INDEX(Map_Sign,MATCH(A1332,Map_Code,0)),0))</f>
        <v/>
      </c>
    </row>
    <row r="1333">
      <c r="A1333" s="4" t="n"/>
      <c r="B1333" s="4" t="n"/>
      <c r="C1333" s="5" t="n"/>
      <c r="D1333" s="18" t="n"/>
      <c r="E1333" s="18" t="n"/>
      <c r="F1333" s="9">
        <f>D1333-E1333</f>
        <v/>
      </c>
      <c r="G1333">
        <f>IF(A1333="","",IFERROR(INDEX(Map_Line,MATCH(A1333,Map_Code,0)),"UNMAPPED"))</f>
        <v/>
      </c>
      <c r="H1333">
        <f>IF(A1333="","",IFERROR(INDEX(Map_Stmt,MATCH(A1333,Map_Code,0)),"UNMAPPED"))</f>
        <v/>
      </c>
      <c r="I1333" s="9">
        <f>IF(A1333="",0,IFERROR(F1333*INDEX(Map_Sign,MATCH(A1333,Map_Code,0)),0))</f>
        <v/>
      </c>
    </row>
    <row r="1334">
      <c r="A1334" s="4" t="n"/>
      <c r="B1334" s="4" t="n"/>
      <c r="C1334" s="5" t="n"/>
      <c r="D1334" s="18" t="n"/>
      <c r="E1334" s="18" t="n"/>
      <c r="F1334" s="9">
        <f>D1334-E1334</f>
        <v/>
      </c>
      <c r="G1334">
        <f>IF(A1334="","",IFERROR(INDEX(Map_Line,MATCH(A1334,Map_Code,0)),"UNMAPPED"))</f>
        <v/>
      </c>
      <c r="H1334">
        <f>IF(A1334="","",IFERROR(INDEX(Map_Stmt,MATCH(A1334,Map_Code,0)),"UNMAPPED"))</f>
        <v/>
      </c>
      <c r="I1334" s="9">
        <f>IF(A1334="",0,IFERROR(F1334*INDEX(Map_Sign,MATCH(A1334,Map_Code,0)),0))</f>
        <v/>
      </c>
    </row>
    <row r="1335">
      <c r="A1335" s="4" t="n"/>
      <c r="B1335" s="4" t="n"/>
      <c r="C1335" s="5" t="n"/>
      <c r="D1335" s="18" t="n"/>
      <c r="E1335" s="18" t="n"/>
      <c r="F1335" s="9">
        <f>D1335-E1335</f>
        <v/>
      </c>
      <c r="G1335">
        <f>IF(A1335="","",IFERROR(INDEX(Map_Line,MATCH(A1335,Map_Code,0)),"UNMAPPED"))</f>
        <v/>
      </c>
      <c r="H1335">
        <f>IF(A1335="","",IFERROR(INDEX(Map_Stmt,MATCH(A1335,Map_Code,0)),"UNMAPPED"))</f>
        <v/>
      </c>
      <c r="I1335" s="9">
        <f>IF(A1335="",0,IFERROR(F1335*INDEX(Map_Sign,MATCH(A1335,Map_Code,0)),0))</f>
        <v/>
      </c>
    </row>
    <row r="1336">
      <c r="A1336" s="4" t="n"/>
      <c r="B1336" s="4" t="n"/>
      <c r="C1336" s="5" t="n"/>
      <c r="D1336" s="18" t="n"/>
      <c r="E1336" s="18" t="n"/>
      <c r="F1336" s="9">
        <f>D1336-E1336</f>
        <v/>
      </c>
      <c r="G1336">
        <f>IF(A1336="","",IFERROR(INDEX(Map_Line,MATCH(A1336,Map_Code,0)),"UNMAPPED"))</f>
        <v/>
      </c>
      <c r="H1336">
        <f>IF(A1336="","",IFERROR(INDEX(Map_Stmt,MATCH(A1336,Map_Code,0)),"UNMAPPED"))</f>
        <v/>
      </c>
      <c r="I1336" s="9">
        <f>IF(A1336="",0,IFERROR(F1336*INDEX(Map_Sign,MATCH(A1336,Map_Code,0)),0))</f>
        <v/>
      </c>
    </row>
    <row r="1337">
      <c r="A1337" s="4" t="n"/>
      <c r="B1337" s="4" t="n"/>
      <c r="C1337" s="5" t="n"/>
      <c r="D1337" s="18" t="n"/>
      <c r="E1337" s="18" t="n"/>
      <c r="F1337" s="9">
        <f>D1337-E1337</f>
        <v/>
      </c>
      <c r="G1337">
        <f>IF(A1337="","",IFERROR(INDEX(Map_Line,MATCH(A1337,Map_Code,0)),"UNMAPPED"))</f>
        <v/>
      </c>
      <c r="H1337">
        <f>IF(A1337="","",IFERROR(INDEX(Map_Stmt,MATCH(A1337,Map_Code,0)),"UNMAPPED"))</f>
        <v/>
      </c>
      <c r="I1337" s="9">
        <f>IF(A1337="",0,IFERROR(F1337*INDEX(Map_Sign,MATCH(A1337,Map_Code,0)),0))</f>
        <v/>
      </c>
    </row>
    <row r="1338">
      <c r="A1338" s="4" t="n"/>
      <c r="B1338" s="4" t="n"/>
      <c r="C1338" s="5" t="n"/>
      <c r="D1338" s="18" t="n"/>
      <c r="E1338" s="18" t="n"/>
      <c r="F1338" s="9">
        <f>D1338-E1338</f>
        <v/>
      </c>
      <c r="G1338">
        <f>IF(A1338="","",IFERROR(INDEX(Map_Line,MATCH(A1338,Map_Code,0)),"UNMAPPED"))</f>
        <v/>
      </c>
      <c r="H1338">
        <f>IF(A1338="","",IFERROR(INDEX(Map_Stmt,MATCH(A1338,Map_Code,0)),"UNMAPPED"))</f>
        <v/>
      </c>
      <c r="I1338" s="9">
        <f>IF(A1338="",0,IFERROR(F1338*INDEX(Map_Sign,MATCH(A1338,Map_Code,0)),0))</f>
        <v/>
      </c>
    </row>
    <row r="1339">
      <c r="A1339" s="4" t="n"/>
      <c r="B1339" s="4" t="n"/>
      <c r="C1339" s="5" t="n"/>
      <c r="D1339" s="18" t="n"/>
      <c r="E1339" s="18" t="n"/>
      <c r="F1339" s="9">
        <f>D1339-E1339</f>
        <v/>
      </c>
      <c r="G1339">
        <f>IF(A1339="","",IFERROR(INDEX(Map_Line,MATCH(A1339,Map_Code,0)),"UNMAPPED"))</f>
        <v/>
      </c>
      <c r="H1339">
        <f>IF(A1339="","",IFERROR(INDEX(Map_Stmt,MATCH(A1339,Map_Code,0)),"UNMAPPED"))</f>
        <v/>
      </c>
      <c r="I1339" s="9">
        <f>IF(A1339="",0,IFERROR(F1339*INDEX(Map_Sign,MATCH(A1339,Map_Code,0)),0))</f>
        <v/>
      </c>
    </row>
    <row r="1340">
      <c r="A1340" s="4" t="n"/>
      <c r="B1340" s="4" t="n"/>
      <c r="C1340" s="5" t="n"/>
      <c r="D1340" s="18" t="n"/>
      <c r="E1340" s="18" t="n"/>
      <c r="F1340" s="9">
        <f>D1340-E1340</f>
        <v/>
      </c>
      <c r="G1340">
        <f>IF(A1340="","",IFERROR(INDEX(Map_Line,MATCH(A1340,Map_Code,0)),"UNMAPPED"))</f>
        <v/>
      </c>
      <c r="H1340">
        <f>IF(A1340="","",IFERROR(INDEX(Map_Stmt,MATCH(A1340,Map_Code,0)),"UNMAPPED"))</f>
        <v/>
      </c>
      <c r="I1340" s="9">
        <f>IF(A1340="",0,IFERROR(F1340*INDEX(Map_Sign,MATCH(A1340,Map_Code,0)),0))</f>
        <v/>
      </c>
    </row>
    <row r="1341">
      <c r="A1341" s="4" t="n"/>
      <c r="B1341" s="4" t="n"/>
      <c r="C1341" s="5" t="n"/>
      <c r="D1341" s="18" t="n"/>
      <c r="E1341" s="18" t="n"/>
      <c r="F1341" s="9">
        <f>D1341-E1341</f>
        <v/>
      </c>
      <c r="G1341">
        <f>IF(A1341="","",IFERROR(INDEX(Map_Line,MATCH(A1341,Map_Code,0)),"UNMAPPED"))</f>
        <v/>
      </c>
      <c r="H1341">
        <f>IF(A1341="","",IFERROR(INDEX(Map_Stmt,MATCH(A1341,Map_Code,0)),"UNMAPPED"))</f>
        <v/>
      </c>
      <c r="I1341" s="9">
        <f>IF(A1341="",0,IFERROR(F1341*INDEX(Map_Sign,MATCH(A1341,Map_Code,0)),0))</f>
        <v/>
      </c>
    </row>
    <row r="1342">
      <c r="A1342" s="4" t="n"/>
      <c r="B1342" s="4" t="n"/>
      <c r="C1342" s="5" t="n"/>
      <c r="D1342" s="18" t="n"/>
      <c r="E1342" s="18" t="n"/>
      <c r="F1342" s="9">
        <f>D1342-E1342</f>
        <v/>
      </c>
      <c r="G1342">
        <f>IF(A1342="","",IFERROR(INDEX(Map_Line,MATCH(A1342,Map_Code,0)),"UNMAPPED"))</f>
        <v/>
      </c>
      <c r="H1342">
        <f>IF(A1342="","",IFERROR(INDEX(Map_Stmt,MATCH(A1342,Map_Code,0)),"UNMAPPED"))</f>
        <v/>
      </c>
      <c r="I1342" s="9">
        <f>IF(A1342="",0,IFERROR(F1342*INDEX(Map_Sign,MATCH(A1342,Map_Code,0)),0))</f>
        <v/>
      </c>
    </row>
    <row r="1343">
      <c r="A1343" s="4" t="n"/>
      <c r="B1343" s="4" t="n"/>
      <c r="C1343" s="5" t="n"/>
      <c r="D1343" s="18" t="n"/>
      <c r="E1343" s="18" t="n"/>
      <c r="F1343" s="9">
        <f>D1343-E1343</f>
        <v/>
      </c>
      <c r="G1343">
        <f>IF(A1343="","",IFERROR(INDEX(Map_Line,MATCH(A1343,Map_Code,0)),"UNMAPPED"))</f>
        <v/>
      </c>
      <c r="H1343">
        <f>IF(A1343="","",IFERROR(INDEX(Map_Stmt,MATCH(A1343,Map_Code,0)),"UNMAPPED"))</f>
        <v/>
      </c>
      <c r="I1343" s="9">
        <f>IF(A1343="",0,IFERROR(F1343*INDEX(Map_Sign,MATCH(A1343,Map_Code,0)),0))</f>
        <v/>
      </c>
    </row>
    <row r="1344">
      <c r="A1344" s="4" t="n"/>
      <c r="B1344" s="4" t="n"/>
      <c r="C1344" s="5" t="n"/>
      <c r="D1344" s="18" t="n"/>
      <c r="E1344" s="18" t="n"/>
      <c r="F1344" s="9">
        <f>D1344-E1344</f>
        <v/>
      </c>
      <c r="G1344">
        <f>IF(A1344="","",IFERROR(INDEX(Map_Line,MATCH(A1344,Map_Code,0)),"UNMAPPED"))</f>
        <v/>
      </c>
      <c r="H1344">
        <f>IF(A1344="","",IFERROR(INDEX(Map_Stmt,MATCH(A1344,Map_Code,0)),"UNMAPPED"))</f>
        <v/>
      </c>
      <c r="I1344" s="9">
        <f>IF(A1344="",0,IFERROR(F1344*INDEX(Map_Sign,MATCH(A1344,Map_Code,0)),0))</f>
        <v/>
      </c>
    </row>
    <row r="1345">
      <c r="A1345" s="4" t="n"/>
      <c r="B1345" s="4" t="n"/>
      <c r="C1345" s="5" t="n"/>
      <c r="D1345" s="18" t="n"/>
      <c r="E1345" s="18" t="n"/>
      <c r="F1345" s="9">
        <f>D1345-E1345</f>
        <v/>
      </c>
      <c r="G1345">
        <f>IF(A1345="","",IFERROR(INDEX(Map_Line,MATCH(A1345,Map_Code,0)),"UNMAPPED"))</f>
        <v/>
      </c>
      <c r="H1345">
        <f>IF(A1345="","",IFERROR(INDEX(Map_Stmt,MATCH(A1345,Map_Code,0)),"UNMAPPED"))</f>
        <v/>
      </c>
      <c r="I1345" s="9">
        <f>IF(A1345="",0,IFERROR(F1345*INDEX(Map_Sign,MATCH(A1345,Map_Code,0)),0))</f>
        <v/>
      </c>
    </row>
    <row r="1346">
      <c r="A1346" s="4" t="n"/>
      <c r="B1346" s="4" t="n"/>
      <c r="C1346" s="5" t="n"/>
      <c r="D1346" s="18" t="n"/>
      <c r="E1346" s="18" t="n"/>
      <c r="F1346" s="9">
        <f>D1346-E1346</f>
        <v/>
      </c>
      <c r="G1346">
        <f>IF(A1346="","",IFERROR(INDEX(Map_Line,MATCH(A1346,Map_Code,0)),"UNMAPPED"))</f>
        <v/>
      </c>
      <c r="H1346">
        <f>IF(A1346="","",IFERROR(INDEX(Map_Stmt,MATCH(A1346,Map_Code,0)),"UNMAPPED"))</f>
        <v/>
      </c>
      <c r="I1346" s="9">
        <f>IF(A1346="",0,IFERROR(F1346*INDEX(Map_Sign,MATCH(A1346,Map_Code,0)),0))</f>
        <v/>
      </c>
    </row>
    <row r="1347">
      <c r="A1347" s="4" t="n"/>
      <c r="B1347" s="4" t="n"/>
      <c r="C1347" s="5" t="n"/>
      <c r="D1347" s="18" t="n"/>
      <c r="E1347" s="18" t="n"/>
      <c r="F1347" s="9">
        <f>D1347-E1347</f>
        <v/>
      </c>
      <c r="G1347">
        <f>IF(A1347="","",IFERROR(INDEX(Map_Line,MATCH(A1347,Map_Code,0)),"UNMAPPED"))</f>
        <v/>
      </c>
      <c r="H1347">
        <f>IF(A1347="","",IFERROR(INDEX(Map_Stmt,MATCH(A1347,Map_Code,0)),"UNMAPPED"))</f>
        <v/>
      </c>
      <c r="I1347" s="9">
        <f>IF(A1347="",0,IFERROR(F1347*INDEX(Map_Sign,MATCH(A1347,Map_Code,0)),0))</f>
        <v/>
      </c>
    </row>
    <row r="1348">
      <c r="A1348" s="4" t="n"/>
      <c r="B1348" s="4" t="n"/>
      <c r="C1348" s="5" t="n"/>
      <c r="D1348" s="18" t="n"/>
      <c r="E1348" s="18" t="n"/>
      <c r="F1348" s="9">
        <f>D1348-E1348</f>
        <v/>
      </c>
      <c r="G1348">
        <f>IF(A1348="","",IFERROR(INDEX(Map_Line,MATCH(A1348,Map_Code,0)),"UNMAPPED"))</f>
        <v/>
      </c>
      <c r="H1348">
        <f>IF(A1348="","",IFERROR(INDEX(Map_Stmt,MATCH(A1348,Map_Code,0)),"UNMAPPED"))</f>
        <v/>
      </c>
      <c r="I1348" s="9">
        <f>IF(A1348="",0,IFERROR(F1348*INDEX(Map_Sign,MATCH(A1348,Map_Code,0)),0))</f>
        <v/>
      </c>
    </row>
    <row r="1349">
      <c r="A1349" s="4" t="n"/>
      <c r="B1349" s="4" t="n"/>
      <c r="C1349" s="5" t="n"/>
      <c r="D1349" s="18" t="n"/>
      <c r="E1349" s="18" t="n"/>
      <c r="F1349" s="9">
        <f>D1349-E1349</f>
        <v/>
      </c>
      <c r="G1349">
        <f>IF(A1349="","",IFERROR(INDEX(Map_Line,MATCH(A1349,Map_Code,0)),"UNMAPPED"))</f>
        <v/>
      </c>
      <c r="H1349">
        <f>IF(A1349="","",IFERROR(INDEX(Map_Stmt,MATCH(A1349,Map_Code,0)),"UNMAPPED"))</f>
        <v/>
      </c>
      <c r="I1349" s="9">
        <f>IF(A1349="",0,IFERROR(F1349*INDEX(Map_Sign,MATCH(A1349,Map_Code,0)),0))</f>
        <v/>
      </c>
    </row>
    <row r="1350">
      <c r="A1350" s="4" t="n"/>
      <c r="B1350" s="4" t="n"/>
      <c r="C1350" s="5" t="n"/>
      <c r="D1350" s="18" t="n"/>
      <c r="E1350" s="18" t="n"/>
      <c r="F1350" s="9">
        <f>D1350-E1350</f>
        <v/>
      </c>
      <c r="G1350">
        <f>IF(A1350="","",IFERROR(INDEX(Map_Line,MATCH(A1350,Map_Code,0)),"UNMAPPED"))</f>
        <v/>
      </c>
      <c r="H1350">
        <f>IF(A1350="","",IFERROR(INDEX(Map_Stmt,MATCH(A1350,Map_Code,0)),"UNMAPPED"))</f>
        <v/>
      </c>
      <c r="I1350" s="9">
        <f>IF(A1350="",0,IFERROR(F1350*INDEX(Map_Sign,MATCH(A1350,Map_Code,0)),0))</f>
        <v/>
      </c>
    </row>
    <row r="1351">
      <c r="A1351" s="4" t="n"/>
      <c r="B1351" s="4" t="n"/>
      <c r="C1351" s="5" t="n"/>
      <c r="D1351" s="18" t="n"/>
      <c r="E1351" s="18" t="n"/>
      <c r="F1351" s="9">
        <f>D1351-E1351</f>
        <v/>
      </c>
      <c r="G1351">
        <f>IF(A1351="","",IFERROR(INDEX(Map_Line,MATCH(A1351,Map_Code,0)),"UNMAPPED"))</f>
        <v/>
      </c>
      <c r="H1351">
        <f>IF(A1351="","",IFERROR(INDEX(Map_Stmt,MATCH(A1351,Map_Code,0)),"UNMAPPED"))</f>
        <v/>
      </c>
      <c r="I1351" s="9">
        <f>IF(A1351="",0,IFERROR(F1351*INDEX(Map_Sign,MATCH(A1351,Map_Code,0)),0))</f>
        <v/>
      </c>
    </row>
    <row r="1352">
      <c r="A1352" s="4" t="n"/>
      <c r="B1352" s="4" t="n"/>
      <c r="C1352" s="5" t="n"/>
      <c r="D1352" s="18" t="n"/>
      <c r="E1352" s="18" t="n"/>
      <c r="F1352" s="9">
        <f>D1352-E1352</f>
        <v/>
      </c>
      <c r="G1352">
        <f>IF(A1352="","",IFERROR(INDEX(Map_Line,MATCH(A1352,Map_Code,0)),"UNMAPPED"))</f>
        <v/>
      </c>
      <c r="H1352">
        <f>IF(A1352="","",IFERROR(INDEX(Map_Stmt,MATCH(A1352,Map_Code,0)),"UNMAPPED"))</f>
        <v/>
      </c>
      <c r="I1352" s="9">
        <f>IF(A1352="",0,IFERROR(F1352*INDEX(Map_Sign,MATCH(A1352,Map_Code,0)),0))</f>
        <v/>
      </c>
    </row>
    <row r="1353">
      <c r="A1353" s="4" t="n"/>
      <c r="B1353" s="4" t="n"/>
      <c r="C1353" s="5" t="n"/>
      <c r="D1353" s="18" t="n"/>
      <c r="E1353" s="18" t="n"/>
      <c r="F1353" s="9">
        <f>D1353-E1353</f>
        <v/>
      </c>
      <c r="G1353">
        <f>IF(A1353="","",IFERROR(INDEX(Map_Line,MATCH(A1353,Map_Code,0)),"UNMAPPED"))</f>
        <v/>
      </c>
      <c r="H1353">
        <f>IF(A1353="","",IFERROR(INDEX(Map_Stmt,MATCH(A1353,Map_Code,0)),"UNMAPPED"))</f>
        <v/>
      </c>
      <c r="I1353" s="9">
        <f>IF(A1353="",0,IFERROR(F1353*INDEX(Map_Sign,MATCH(A1353,Map_Code,0)),0))</f>
        <v/>
      </c>
    </row>
    <row r="1354">
      <c r="A1354" s="4" t="n"/>
      <c r="B1354" s="4" t="n"/>
      <c r="C1354" s="5" t="n"/>
      <c r="D1354" s="18" t="n"/>
      <c r="E1354" s="18" t="n"/>
      <c r="F1354" s="9">
        <f>D1354-E1354</f>
        <v/>
      </c>
      <c r="G1354">
        <f>IF(A1354="","",IFERROR(INDEX(Map_Line,MATCH(A1354,Map_Code,0)),"UNMAPPED"))</f>
        <v/>
      </c>
      <c r="H1354">
        <f>IF(A1354="","",IFERROR(INDEX(Map_Stmt,MATCH(A1354,Map_Code,0)),"UNMAPPED"))</f>
        <v/>
      </c>
      <c r="I1354" s="9">
        <f>IF(A1354="",0,IFERROR(F1354*INDEX(Map_Sign,MATCH(A1354,Map_Code,0)),0))</f>
        <v/>
      </c>
    </row>
    <row r="1355">
      <c r="A1355" s="4" t="n"/>
      <c r="B1355" s="4" t="n"/>
      <c r="C1355" s="5" t="n"/>
      <c r="D1355" s="18" t="n"/>
      <c r="E1355" s="18" t="n"/>
      <c r="F1355" s="9">
        <f>D1355-E1355</f>
        <v/>
      </c>
      <c r="G1355">
        <f>IF(A1355="","",IFERROR(INDEX(Map_Line,MATCH(A1355,Map_Code,0)),"UNMAPPED"))</f>
        <v/>
      </c>
      <c r="H1355">
        <f>IF(A1355="","",IFERROR(INDEX(Map_Stmt,MATCH(A1355,Map_Code,0)),"UNMAPPED"))</f>
        <v/>
      </c>
      <c r="I1355" s="9">
        <f>IF(A1355="",0,IFERROR(F1355*INDEX(Map_Sign,MATCH(A1355,Map_Code,0)),0))</f>
        <v/>
      </c>
    </row>
    <row r="1356">
      <c r="A1356" s="4" t="n"/>
      <c r="B1356" s="4" t="n"/>
      <c r="C1356" s="5" t="n"/>
      <c r="D1356" s="18" t="n"/>
      <c r="E1356" s="18" t="n"/>
      <c r="F1356" s="9">
        <f>D1356-E1356</f>
        <v/>
      </c>
      <c r="G1356">
        <f>IF(A1356="","",IFERROR(INDEX(Map_Line,MATCH(A1356,Map_Code,0)),"UNMAPPED"))</f>
        <v/>
      </c>
      <c r="H1356">
        <f>IF(A1356="","",IFERROR(INDEX(Map_Stmt,MATCH(A1356,Map_Code,0)),"UNMAPPED"))</f>
        <v/>
      </c>
      <c r="I1356" s="9">
        <f>IF(A1356="",0,IFERROR(F1356*INDEX(Map_Sign,MATCH(A1356,Map_Code,0)),0))</f>
        <v/>
      </c>
    </row>
    <row r="1357">
      <c r="A1357" s="4" t="n"/>
      <c r="B1357" s="4" t="n"/>
      <c r="C1357" s="5" t="n"/>
      <c r="D1357" s="18" t="n"/>
      <c r="E1357" s="18" t="n"/>
      <c r="F1357" s="9">
        <f>D1357-E1357</f>
        <v/>
      </c>
      <c r="G1357">
        <f>IF(A1357="","",IFERROR(INDEX(Map_Line,MATCH(A1357,Map_Code,0)),"UNMAPPED"))</f>
        <v/>
      </c>
      <c r="H1357">
        <f>IF(A1357="","",IFERROR(INDEX(Map_Stmt,MATCH(A1357,Map_Code,0)),"UNMAPPED"))</f>
        <v/>
      </c>
      <c r="I1357" s="9">
        <f>IF(A1357="",0,IFERROR(F1357*INDEX(Map_Sign,MATCH(A1357,Map_Code,0)),0))</f>
        <v/>
      </c>
    </row>
    <row r="1358">
      <c r="A1358" s="4" t="n"/>
      <c r="B1358" s="4" t="n"/>
      <c r="C1358" s="5" t="n"/>
      <c r="D1358" s="18" t="n"/>
      <c r="E1358" s="18" t="n"/>
      <c r="F1358" s="9">
        <f>D1358-E1358</f>
        <v/>
      </c>
      <c r="G1358">
        <f>IF(A1358="","",IFERROR(INDEX(Map_Line,MATCH(A1358,Map_Code,0)),"UNMAPPED"))</f>
        <v/>
      </c>
      <c r="H1358">
        <f>IF(A1358="","",IFERROR(INDEX(Map_Stmt,MATCH(A1358,Map_Code,0)),"UNMAPPED"))</f>
        <v/>
      </c>
      <c r="I1358" s="9">
        <f>IF(A1358="",0,IFERROR(F1358*INDEX(Map_Sign,MATCH(A1358,Map_Code,0)),0))</f>
        <v/>
      </c>
    </row>
    <row r="1359">
      <c r="A1359" s="4" t="n"/>
      <c r="B1359" s="4" t="n"/>
      <c r="C1359" s="5" t="n"/>
      <c r="D1359" s="18" t="n"/>
      <c r="E1359" s="18" t="n"/>
      <c r="F1359" s="9">
        <f>D1359-E1359</f>
        <v/>
      </c>
      <c r="G1359">
        <f>IF(A1359="","",IFERROR(INDEX(Map_Line,MATCH(A1359,Map_Code,0)),"UNMAPPED"))</f>
        <v/>
      </c>
      <c r="H1359">
        <f>IF(A1359="","",IFERROR(INDEX(Map_Stmt,MATCH(A1359,Map_Code,0)),"UNMAPPED"))</f>
        <v/>
      </c>
      <c r="I1359" s="9">
        <f>IF(A1359="",0,IFERROR(F1359*INDEX(Map_Sign,MATCH(A1359,Map_Code,0)),0))</f>
        <v/>
      </c>
    </row>
    <row r="1360">
      <c r="A1360" s="4" t="n"/>
      <c r="B1360" s="4" t="n"/>
      <c r="C1360" s="5" t="n"/>
      <c r="D1360" s="18" t="n"/>
      <c r="E1360" s="18" t="n"/>
      <c r="F1360" s="9">
        <f>D1360-E1360</f>
        <v/>
      </c>
      <c r="G1360">
        <f>IF(A1360="","",IFERROR(INDEX(Map_Line,MATCH(A1360,Map_Code,0)),"UNMAPPED"))</f>
        <v/>
      </c>
      <c r="H1360">
        <f>IF(A1360="","",IFERROR(INDEX(Map_Stmt,MATCH(A1360,Map_Code,0)),"UNMAPPED"))</f>
        <v/>
      </c>
      <c r="I1360" s="9">
        <f>IF(A1360="",0,IFERROR(F1360*INDEX(Map_Sign,MATCH(A1360,Map_Code,0)),0))</f>
        <v/>
      </c>
    </row>
    <row r="1361">
      <c r="A1361" s="4" t="n"/>
      <c r="B1361" s="4" t="n"/>
      <c r="C1361" s="5" t="n"/>
      <c r="D1361" s="18" t="n"/>
      <c r="E1361" s="18" t="n"/>
      <c r="F1361" s="9">
        <f>D1361-E1361</f>
        <v/>
      </c>
      <c r="G1361">
        <f>IF(A1361="","",IFERROR(INDEX(Map_Line,MATCH(A1361,Map_Code,0)),"UNMAPPED"))</f>
        <v/>
      </c>
      <c r="H1361">
        <f>IF(A1361="","",IFERROR(INDEX(Map_Stmt,MATCH(A1361,Map_Code,0)),"UNMAPPED"))</f>
        <v/>
      </c>
      <c r="I1361" s="9">
        <f>IF(A1361="",0,IFERROR(F1361*INDEX(Map_Sign,MATCH(A1361,Map_Code,0)),0))</f>
        <v/>
      </c>
    </row>
    <row r="1362">
      <c r="A1362" s="4" t="n"/>
      <c r="B1362" s="4" t="n"/>
      <c r="C1362" s="5" t="n"/>
      <c r="D1362" s="18" t="n"/>
      <c r="E1362" s="18" t="n"/>
      <c r="F1362" s="9">
        <f>D1362-E1362</f>
        <v/>
      </c>
      <c r="G1362">
        <f>IF(A1362="","",IFERROR(INDEX(Map_Line,MATCH(A1362,Map_Code,0)),"UNMAPPED"))</f>
        <v/>
      </c>
      <c r="H1362">
        <f>IF(A1362="","",IFERROR(INDEX(Map_Stmt,MATCH(A1362,Map_Code,0)),"UNMAPPED"))</f>
        <v/>
      </c>
      <c r="I1362" s="9">
        <f>IF(A1362="",0,IFERROR(F1362*INDEX(Map_Sign,MATCH(A1362,Map_Code,0)),0))</f>
        <v/>
      </c>
    </row>
    <row r="1363">
      <c r="A1363" s="4" t="n"/>
      <c r="B1363" s="4" t="n"/>
      <c r="C1363" s="5" t="n"/>
      <c r="D1363" s="18" t="n"/>
      <c r="E1363" s="18" t="n"/>
      <c r="F1363" s="9">
        <f>D1363-E1363</f>
        <v/>
      </c>
      <c r="G1363">
        <f>IF(A1363="","",IFERROR(INDEX(Map_Line,MATCH(A1363,Map_Code,0)),"UNMAPPED"))</f>
        <v/>
      </c>
      <c r="H1363">
        <f>IF(A1363="","",IFERROR(INDEX(Map_Stmt,MATCH(A1363,Map_Code,0)),"UNMAPPED"))</f>
        <v/>
      </c>
      <c r="I1363" s="9">
        <f>IF(A1363="",0,IFERROR(F1363*INDEX(Map_Sign,MATCH(A1363,Map_Code,0)),0))</f>
        <v/>
      </c>
    </row>
    <row r="1364">
      <c r="A1364" s="4" t="n"/>
      <c r="B1364" s="4" t="n"/>
      <c r="C1364" s="5" t="n"/>
      <c r="D1364" s="18" t="n"/>
      <c r="E1364" s="18" t="n"/>
      <c r="F1364" s="9">
        <f>D1364-E1364</f>
        <v/>
      </c>
      <c r="G1364">
        <f>IF(A1364="","",IFERROR(INDEX(Map_Line,MATCH(A1364,Map_Code,0)),"UNMAPPED"))</f>
        <v/>
      </c>
      <c r="H1364">
        <f>IF(A1364="","",IFERROR(INDEX(Map_Stmt,MATCH(A1364,Map_Code,0)),"UNMAPPED"))</f>
        <v/>
      </c>
      <c r="I1364" s="9">
        <f>IF(A1364="",0,IFERROR(F1364*INDEX(Map_Sign,MATCH(A1364,Map_Code,0)),0))</f>
        <v/>
      </c>
    </row>
    <row r="1365">
      <c r="A1365" s="4" t="n"/>
      <c r="B1365" s="4" t="n"/>
      <c r="C1365" s="5" t="n"/>
      <c r="D1365" s="18" t="n"/>
      <c r="E1365" s="18" t="n"/>
      <c r="F1365" s="9">
        <f>D1365-E1365</f>
        <v/>
      </c>
      <c r="G1365">
        <f>IF(A1365="","",IFERROR(INDEX(Map_Line,MATCH(A1365,Map_Code,0)),"UNMAPPED"))</f>
        <v/>
      </c>
      <c r="H1365">
        <f>IF(A1365="","",IFERROR(INDEX(Map_Stmt,MATCH(A1365,Map_Code,0)),"UNMAPPED"))</f>
        <v/>
      </c>
      <c r="I1365" s="9">
        <f>IF(A1365="",0,IFERROR(F1365*INDEX(Map_Sign,MATCH(A1365,Map_Code,0)),0))</f>
        <v/>
      </c>
    </row>
    <row r="1366">
      <c r="A1366" s="4" t="n"/>
      <c r="B1366" s="4" t="n"/>
      <c r="C1366" s="5" t="n"/>
      <c r="D1366" s="18" t="n"/>
      <c r="E1366" s="18" t="n"/>
      <c r="F1366" s="9">
        <f>D1366-E1366</f>
        <v/>
      </c>
      <c r="G1366">
        <f>IF(A1366="","",IFERROR(INDEX(Map_Line,MATCH(A1366,Map_Code,0)),"UNMAPPED"))</f>
        <v/>
      </c>
      <c r="H1366">
        <f>IF(A1366="","",IFERROR(INDEX(Map_Stmt,MATCH(A1366,Map_Code,0)),"UNMAPPED"))</f>
        <v/>
      </c>
      <c r="I1366" s="9">
        <f>IF(A1366="",0,IFERROR(F1366*INDEX(Map_Sign,MATCH(A1366,Map_Code,0)),0))</f>
        <v/>
      </c>
    </row>
    <row r="1367">
      <c r="A1367" s="4" t="n"/>
      <c r="B1367" s="4" t="n"/>
      <c r="C1367" s="5" t="n"/>
      <c r="D1367" s="18" t="n"/>
      <c r="E1367" s="18" t="n"/>
      <c r="F1367" s="9">
        <f>D1367-E1367</f>
        <v/>
      </c>
      <c r="G1367">
        <f>IF(A1367="","",IFERROR(INDEX(Map_Line,MATCH(A1367,Map_Code,0)),"UNMAPPED"))</f>
        <v/>
      </c>
      <c r="H1367">
        <f>IF(A1367="","",IFERROR(INDEX(Map_Stmt,MATCH(A1367,Map_Code,0)),"UNMAPPED"))</f>
        <v/>
      </c>
      <c r="I1367" s="9">
        <f>IF(A1367="",0,IFERROR(F1367*INDEX(Map_Sign,MATCH(A1367,Map_Code,0)),0))</f>
        <v/>
      </c>
    </row>
    <row r="1368">
      <c r="A1368" s="4" t="n"/>
      <c r="B1368" s="4" t="n"/>
      <c r="C1368" s="5" t="n"/>
      <c r="D1368" s="18" t="n"/>
      <c r="E1368" s="18" t="n"/>
      <c r="F1368" s="9">
        <f>D1368-E1368</f>
        <v/>
      </c>
      <c r="G1368">
        <f>IF(A1368="","",IFERROR(INDEX(Map_Line,MATCH(A1368,Map_Code,0)),"UNMAPPED"))</f>
        <v/>
      </c>
      <c r="H1368">
        <f>IF(A1368="","",IFERROR(INDEX(Map_Stmt,MATCH(A1368,Map_Code,0)),"UNMAPPED"))</f>
        <v/>
      </c>
      <c r="I1368" s="9">
        <f>IF(A1368="",0,IFERROR(F1368*INDEX(Map_Sign,MATCH(A1368,Map_Code,0)),0))</f>
        <v/>
      </c>
    </row>
    <row r="1369">
      <c r="A1369" s="4" t="n"/>
      <c r="B1369" s="4" t="n"/>
      <c r="C1369" s="5" t="n"/>
      <c r="D1369" s="18" t="n"/>
      <c r="E1369" s="18" t="n"/>
      <c r="F1369" s="9">
        <f>D1369-E1369</f>
        <v/>
      </c>
      <c r="G1369">
        <f>IF(A1369="","",IFERROR(INDEX(Map_Line,MATCH(A1369,Map_Code,0)),"UNMAPPED"))</f>
        <v/>
      </c>
      <c r="H1369">
        <f>IF(A1369="","",IFERROR(INDEX(Map_Stmt,MATCH(A1369,Map_Code,0)),"UNMAPPED"))</f>
        <v/>
      </c>
      <c r="I1369" s="9">
        <f>IF(A1369="",0,IFERROR(F1369*INDEX(Map_Sign,MATCH(A1369,Map_Code,0)),0))</f>
        <v/>
      </c>
    </row>
    <row r="1370">
      <c r="A1370" s="4" t="n"/>
      <c r="B1370" s="4" t="n"/>
      <c r="C1370" s="5" t="n"/>
      <c r="D1370" s="18" t="n"/>
      <c r="E1370" s="18" t="n"/>
      <c r="F1370" s="9">
        <f>D1370-E1370</f>
        <v/>
      </c>
      <c r="G1370">
        <f>IF(A1370="","",IFERROR(INDEX(Map_Line,MATCH(A1370,Map_Code,0)),"UNMAPPED"))</f>
        <v/>
      </c>
      <c r="H1370">
        <f>IF(A1370="","",IFERROR(INDEX(Map_Stmt,MATCH(A1370,Map_Code,0)),"UNMAPPED"))</f>
        <v/>
      </c>
      <c r="I1370" s="9">
        <f>IF(A1370="",0,IFERROR(F1370*INDEX(Map_Sign,MATCH(A1370,Map_Code,0)),0))</f>
        <v/>
      </c>
    </row>
    <row r="1371">
      <c r="A1371" s="4" t="n"/>
      <c r="B1371" s="4" t="n"/>
      <c r="C1371" s="5" t="n"/>
      <c r="D1371" s="18" t="n"/>
      <c r="E1371" s="18" t="n"/>
      <c r="F1371" s="9">
        <f>D1371-E1371</f>
        <v/>
      </c>
      <c r="G1371">
        <f>IF(A1371="","",IFERROR(INDEX(Map_Line,MATCH(A1371,Map_Code,0)),"UNMAPPED"))</f>
        <v/>
      </c>
      <c r="H1371">
        <f>IF(A1371="","",IFERROR(INDEX(Map_Stmt,MATCH(A1371,Map_Code,0)),"UNMAPPED"))</f>
        <v/>
      </c>
      <c r="I1371" s="9">
        <f>IF(A1371="",0,IFERROR(F1371*INDEX(Map_Sign,MATCH(A1371,Map_Code,0)),0))</f>
        <v/>
      </c>
    </row>
    <row r="1372">
      <c r="A1372" s="4" t="n"/>
      <c r="B1372" s="4" t="n"/>
      <c r="C1372" s="5" t="n"/>
      <c r="D1372" s="18" t="n"/>
      <c r="E1372" s="18" t="n"/>
      <c r="F1372" s="9">
        <f>D1372-E1372</f>
        <v/>
      </c>
      <c r="G1372">
        <f>IF(A1372="","",IFERROR(INDEX(Map_Line,MATCH(A1372,Map_Code,0)),"UNMAPPED"))</f>
        <v/>
      </c>
      <c r="H1372">
        <f>IF(A1372="","",IFERROR(INDEX(Map_Stmt,MATCH(A1372,Map_Code,0)),"UNMAPPED"))</f>
        <v/>
      </c>
      <c r="I1372" s="9">
        <f>IF(A1372="",0,IFERROR(F1372*INDEX(Map_Sign,MATCH(A1372,Map_Code,0)),0))</f>
        <v/>
      </c>
    </row>
    <row r="1373">
      <c r="A1373" s="4" t="n"/>
      <c r="B1373" s="4" t="n"/>
      <c r="C1373" s="5" t="n"/>
      <c r="D1373" s="18" t="n"/>
      <c r="E1373" s="18" t="n"/>
      <c r="F1373" s="9">
        <f>D1373-E1373</f>
        <v/>
      </c>
      <c r="G1373">
        <f>IF(A1373="","",IFERROR(INDEX(Map_Line,MATCH(A1373,Map_Code,0)),"UNMAPPED"))</f>
        <v/>
      </c>
      <c r="H1373">
        <f>IF(A1373="","",IFERROR(INDEX(Map_Stmt,MATCH(A1373,Map_Code,0)),"UNMAPPED"))</f>
        <v/>
      </c>
      <c r="I1373" s="9">
        <f>IF(A1373="",0,IFERROR(F1373*INDEX(Map_Sign,MATCH(A1373,Map_Code,0)),0))</f>
        <v/>
      </c>
    </row>
    <row r="1374">
      <c r="A1374" s="4" t="n"/>
      <c r="B1374" s="4" t="n"/>
      <c r="C1374" s="5" t="n"/>
      <c r="D1374" s="18" t="n"/>
      <c r="E1374" s="18" t="n"/>
      <c r="F1374" s="9">
        <f>D1374-E1374</f>
        <v/>
      </c>
      <c r="G1374">
        <f>IF(A1374="","",IFERROR(INDEX(Map_Line,MATCH(A1374,Map_Code,0)),"UNMAPPED"))</f>
        <v/>
      </c>
      <c r="H1374">
        <f>IF(A1374="","",IFERROR(INDEX(Map_Stmt,MATCH(A1374,Map_Code,0)),"UNMAPPED"))</f>
        <v/>
      </c>
      <c r="I1374" s="9">
        <f>IF(A1374="",0,IFERROR(F1374*INDEX(Map_Sign,MATCH(A1374,Map_Code,0)),0))</f>
        <v/>
      </c>
    </row>
    <row r="1375">
      <c r="A1375" s="4" t="n"/>
      <c r="B1375" s="4" t="n"/>
      <c r="C1375" s="5" t="n"/>
      <c r="D1375" s="18" t="n"/>
      <c r="E1375" s="18" t="n"/>
      <c r="F1375" s="9">
        <f>D1375-E1375</f>
        <v/>
      </c>
      <c r="G1375">
        <f>IF(A1375="","",IFERROR(INDEX(Map_Line,MATCH(A1375,Map_Code,0)),"UNMAPPED"))</f>
        <v/>
      </c>
      <c r="H1375">
        <f>IF(A1375="","",IFERROR(INDEX(Map_Stmt,MATCH(A1375,Map_Code,0)),"UNMAPPED"))</f>
        <v/>
      </c>
      <c r="I1375" s="9">
        <f>IF(A1375="",0,IFERROR(F1375*INDEX(Map_Sign,MATCH(A1375,Map_Code,0)),0))</f>
        <v/>
      </c>
    </row>
    <row r="1376">
      <c r="A1376" s="4" t="n"/>
      <c r="B1376" s="4" t="n"/>
      <c r="C1376" s="5" t="n"/>
      <c r="D1376" s="18" t="n"/>
      <c r="E1376" s="18" t="n"/>
      <c r="F1376" s="9">
        <f>D1376-E1376</f>
        <v/>
      </c>
      <c r="G1376">
        <f>IF(A1376="","",IFERROR(INDEX(Map_Line,MATCH(A1376,Map_Code,0)),"UNMAPPED"))</f>
        <v/>
      </c>
      <c r="H1376">
        <f>IF(A1376="","",IFERROR(INDEX(Map_Stmt,MATCH(A1376,Map_Code,0)),"UNMAPPED"))</f>
        <v/>
      </c>
      <c r="I1376" s="9">
        <f>IF(A1376="",0,IFERROR(F1376*INDEX(Map_Sign,MATCH(A1376,Map_Code,0)),0))</f>
        <v/>
      </c>
    </row>
    <row r="1377">
      <c r="A1377" s="4" t="n"/>
      <c r="B1377" s="4" t="n"/>
      <c r="C1377" s="5" t="n"/>
      <c r="D1377" s="18" t="n"/>
      <c r="E1377" s="18" t="n"/>
      <c r="F1377" s="9">
        <f>D1377-E1377</f>
        <v/>
      </c>
      <c r="G1377">
        <f>IF(A1377="","",IFERROR(INDEX(Map_Line,MATCH(A1377,Map_Code,0)),"UNMAPPED"))</f>
        <v/>
      </c>
      <c r="H1377">
        <f>IF(A1377="","",IFERROR(INDEX(Map_Stmt,MATCH(A1377,Map_Code,0)),"UNMAPPED"))</f>
        <v/>
      </c>
      <c r="I1377" s="9">
        <f>IF(A1377="",0,IFERROR(F1377*INDEX(Map_Sign,MATCH(A1377,Map_Code,0)),0))</f>
        <v/>
      </c>
    </row>
    <row r="1378">
      <c r="A1378" s="4" t="n"/>
      <c r="B1378" s="4" t="n"/>
      <c r="C1378" s="5" t="n"/>
      <c r="D1378" s="18" t="n"/>
      <c r="E1378" s="18" t="n"/>
      <c r="F1378" s="9">
        <f>D1378-E1378</f>
        <v/>
      </c>
      <c r="G1378">
        <f>IF(A1378="","",IFERROR(INDEX(Map_Line,MATCH(A1378,Map_Code,0)),"UNMAPPED"))</f>
        <v/>
      </c>
      <c r="H1378">
        <f>IF(A1378="","",IFERROR(INDEX(Map_Stmt,MATCH(A1378,Map_Code,0)),"UNMAPPED"))</f>
        <v/>
      </c>
      <c r="I1378" s="9">
        <f>IF(A1378="",0,IFERROR(F1378*INDEX(Map_Sign,MATCH(A1378,Map_Code,0)),0))</f>
        <v/>
      </c>
    </row>
    <row r="1379">
      <c r="A1379" s="4" t="n"/>
      <c r="B1379" s="4" t="n"/>
      <c r="C1379" s="5" t="n"/>
      <c r="D1379" s="18" t="n"/>
      <c r="E1379" s="18" t="n"/>
      <c r="F1379" s="9">
        <f>D1379-E1379</f>
        <v/>
      </c>
      <c r="G1379">
        <f>IF(A1379="","",IFERROR(INDEX(Map_Line,MATCH(A1379,Map_Code,0)),"UNMAPPED"))</f>
        <v/>
      </c>
      <c r="H1379">
        <f>IF(A1379="","",IFERROR(INDEX(Map_Stmt,MATCH(A1379,Map_Code,0)),"UNMAPPED"))</f>
        <v/>
      </c>
      <c r="I1379" s="9">
        <f>IF(A1379="",0,IFERROR(F1379*INDEX(Map_Sign,MATCH(A1379,Map_Code,0)),0))</f>
        <v/>
      </c>
    </row>
    <row r="1380">
      <c r="A1380" s="4" t="n"/>
      <c r="B1380" s="4" t="n"/>
      <c r="C1380" s="5" t="n"/>
      <c r="D1380" s="18" t="n"/>
      <c r="E1380" s="18" t="n"/>
      <c r="F1380" s="9">
        <f>D1380-E1380</f>
        <v/>
      </c>
      <c r="G1380">
        <f>IF(A1380="","",IFERROR(INDEX(Map_Line,MATCH(A1380,Map_Code,0)),"UNMAPPED"))</f>
        <v/>
      </c>
      <c r="H1380">
        <f>IF(A1380="","",IFERROR(INDEX(Map_Stmt,MATCH(A1380,Map_Code,0)),"UNMAPPED"))</f>
        <v/>
      </c>
      <c r="I1380" s="9">
        <f>IF(A1380="",0,IFERROR(F1380*INDEX(Map_Sign,MATCH(A1380,Map_Code,0)),0))</f>
        <v/>
      </c>
    </row>
    <row r="1381">
      <c r="A1381" s="4" t="n"/>
      <c r="B1381" s="4" t="n"/>
      <c r="C1381" s="5" t="n"/>
      <c r="D1381" s="18" t="n"/>
      <c r="E1381" s="18" t="n"/>
      <c r="F1381" s="9">
        <f>D1381-E1381</f>
        <v/>
      </c>
      <c r="G1381">
        <f>IF(A1381="","",IFERROR(INDEX(Map_Line,MATCH(A1381,Map_Code,0)),"UNMAPPED"))</f>
        <v/>
      </c>
      <c r="H1381">
        <f>IF(A1381="","",IFERROR(INDEX(Map_Stmt,MATCH(A1381,Map_Code,0)),"UNMAPPED"))</f>
        <v/>
      </c>
      <c r="I1381" s="9">
        <f>IF(A1381="",0,IFERROR(F1381*INDEX(Map_Sign,MATCH(A1381,Map_Code,0)),0))</f>
        <v/>
      </c>
    </row>
    <row r="1382">
      <c r="A1382" s="4" t="n"/>
      <c r="B1382" s="4" t="n"/>
      <c r="C1382" s="5" t="n"/>
      <c r="D1382" s="18" t="n"/>
      <c r="E1382" s="18" t="n"/>
      <c r="F1382" s="9">
        <f>D1382-E1382</f>
        <v/>
      </c>
      <c r="G1382">
        <f>IF(A1382="","",IFERROR(INDEX(Map_Line,MATCH(A1382,Map_Code,0)),"UNMAPPED"))</f>
        <v/>
      </c>
      <c r="H1382">
        <f>IF(A1382="","",IFERROR(INDEX(Map_Stmt,MATCH(A1382,Map_Code,0)),"UNMAPPED"))</f>
        <v/>
      </c>
      <c r="I1382" s="9">
        <f>IF(A1382="",0,IFERROR(F1382*INDEX(Map_Sign,MATCH(A1382,Map_Code,0)),0))</f>
        <v/>
      </c>
    </row>
    <row r="1383">
      <c r="A1383" s="4" t="n"/>
      <c r="B1383" s="4" t="n"/>
      <c r="C1383" s="5" t="n"/>
      <c r="D1383" s="18" t="n"/>
      <c r="E1383" s="18" t="n"/>
      <c r="F1383" s="9">
        <f>D1383-E1383</f>
        <v/>
      </c>
      <c r="G1383">
        <f>IF(A1383="","",IFERROR(INDEX(Map_Line,MATCH(A1383,Map_Code,0)),"UNMAPPED"))</f>
        <v/>
      </c>
      <c r="H1383">
        <f>IF(A1383="","",IFERROR(INDEX(Map_Stmt,MATCH(A1383,Map_Code,0)),"UNMAPPED"))</f>
        <v/>
      </c>
      <c r="I1383" s="9">
        <f>IF(A1383="",0,IFERROR(F1383*INDEX(Map_Sign,MATCH(A1383,Map_Code,0)),0))</f>
        <v/>
      </c>
    </row>
    <row r="1384">
      <c r="A1384" s="4" t="n"/>
      <c r="B1384" s="4" t="n"/>
      <c r="C1384" s="5" t="n"/>
      <c r="D1384" s="18" t="n"/>
      <c r="E1384" s="18" t="n"/>
      <c r="F1384" s="9">
        <f>D1384-E1384</f>
        <v/>
      </c>
      <c r="G1384">
        <f>IF(A1384="","",IFERROR(INDEX(Map_Line,MATCH(A1384,Map_Code,0)),"UNMAPPED"))</f>
        <v/>
      </c>
      <c r="H1384">
        <f>IF(A1384="","",IFERROR(INDEX(Map_Stmt,MATCH(A1384,Map_Code,0)),"UNMAPPED"))</f>
        <v/>
      </c>
      <c r="I1384" s="9">
        <f>IF(A1384="",0,IFERROR(F1384*INDEX(Map_Sign,MATCH(A1384,Map_Code,0)),0))</f>
        <v/>
      </c>
    </row>
    <row r="1385">
      <c r="A1385" s="4" t="n"/>
      <c r="B1385" s="4" t="n"/>
      <c r="C1385" s="5" t="n"/>
      <c r="D1385" s="18" t="n"/>
      <c r="E1385" s="18" t="n"/>
      <c r="F1385" s="9">
        <f>D1385-E1385</f>
        <v/>
      </c>
      <c r="G1385">
        <f>IF(A1385="","",IFERROR(INDEX(Map_Line,MATCH(A1385,Map_Code,0)),"UNMAPPED"))</f>
        <v/>
      </c>
      <c r="H1385">
        <f>IF(A1385="","",IFERROR(INDEX(Map_Stmt,MATCH(A1385,Map_Code,0)),"UNMAPPED"))</f>
        <v/>
      </c>
      <c r="I1385" s="9">
        <f>IF(A1385="",0,IFERROR(F1385*INDEX(Map_Sign,MATCH(A1385,Map_Code,0)),0))</f>
        <v/>
      </c>
    </row>
    <row r="1386">
      <c r="A1386" s="4" t="n"/>
      <c r="B1386" s="4" t="n"/>
      <c r="C1386" s="5" t="n"/>
      <c r="D1386" s="18" t="n"/>
      <c r="E1386" s="18" t="n"/>
      <c r="F1386" s="9">
        <f>D1386-E1386</f>
        <v/>
      </c>
      <c r="G1386">
        <f>IF(A1386="","",IFERROR(INDEX(Map_Line,MATCH(A1386,Map_Code,0)),"UNMAPPED"))</f>
        <v/>
      </c>
      <c r="H1386">
        <f>IF(A1386="","",IFERROR(INDEX(Map_Stmt,MATCH(A1386,Map_Code,0)),"UNMAPPED"))</f>
        <v/>
      </c>
      <c r="I1386" s="9">
        <f>IF(A1386="",0,IFERROR(F1386*INDEX(Map_Sign,MATCH(A1386,Map_Code,0)),0))</f>
        <v/>
      </c>
    </row>
    <row r="1387">
      <c r="A1387" s="4" t="n"/>
      <c r="B1387" s="4" t="n"/>
      <c r="C1387" s="5" t="n"/>
      <c r="D1387" s="18" t="n"/>
      <c r="E1387" s="18" t="n"/>
      <c r="F1387" s="9">
        <f>D1387-E1387</f>
        <v/>
      </c>
      <c r="G1387">
        <f>IF(A1387="","",IFERROR(INDEX(Map_Line,MATCH(A1387,Map_Code,0)),"UNMAPPED"))</f>
        <v/>
      </c>
      <c r="H1387">
        <f>IF(A1387="","",IFERROR(INDEX(Map_Stmt,MATCH(A1387,Map_Code,0)),"UNMAPPED"))</f>
        <v/>
      </c>
      <c r="I1387" s="9">
        <f>IF(A1387="",0,IFERROR(F1387*INDEX(Map_Sign,MATCH(A1387,Map_Code,0)),0))</f>
        <v/>
      </c>
    </row>
    <row r="1388">
      <c r="A1388" s="4" t="n"/>
      <c r="B1388" s="4" t="n"/>
      <c r="C1388" s="5" t="n"/>
      <c r="D1388" s="18" t="n"/>
      <c r="E1388" s="18" t="n"/>
      <c r="F1388" s="9">
        <f>D1388-E1388</f>
        <v/>
      </c>
      <c r="G1388">
        <f>IF(A1388="","",IFERROR(INDEX(Map_Line,MATCH(A1388,Map_Code,0)),"UNMAPPED"))</f>
        <v/>
      </c>
      <c r="H1388">
        <f>IF(A1388="","",IFERROR(INDEX(Map_Stmt,MATCH(A1388,Map_Code,0)),"UNMAPPED"))</f>
        <v/>
      </c>
      <c r="I1388" s="9">
        <f>IF(A1388="",0,IFERROR(F1388*INDEX(Map_Sign,MATCH(A1388,Map_Code,0)),0))</f>
        <v/>
      </c>
    </row>
    <row r="1389">
      <c r="A1389" s="4" t="n"/>
      <c r="B1389" s="4" t="n"/>
      <c r="C1389" s="5" t="n"/>
      <c r="D1389" s="18" t="n"/>
      <c r="E1389" s="18" t="n"/>
      <c r="F1389" s="9">
        <f>D1389-E1389</f>
        <v/>
      </c>
      <c r="G1389">
        <f>IF(A1389="","",IFERROR(INDEX(Map_Line,MATCH(A1389,Map_Code,0)),"UNMAPPED"))</f>
        <v/>
      </c>
      <c r="H1389">
        <f>IF(A1389="","",IFERROR(INDEX(Map_Stmt,MATCH(A1389,Map_Code,0)),"UNMAPPED"))</f>
        <v/>
      </c>
      <c r="I1389" s="9">
        <f>IF(A1389="",0,IFERROR(F1389*INDEX(Map_Sign,MATCH(A1389,Map_Code,0)),0))</f>
        <v/>
      </c>
    </row>
    <row r="1390">
      <c r="A1390" s="4" t="n"/>
      <c r="B1390" s="4" t="n"/>
      <c r="C1390" s="5" t="n"/>
      <c r="D1390" s="18" t="n"/>
      <c r="E1390" s="18" t="n"/>
      <c r="F1390" s="9">
        <f>D1390-E1390</f>
        <v/>
      </c>
      <c r="G1390">
        <f>IF(A1390="","",IFERROR(INDEX(Map_Line,MATCH(A1390,Map_Code,0)),"UNMAPPED"))</f>
        <v/>
      </c>
      <c r="H1390">
        <f>IF(A1390="","",IFERROR(INDEX(Map_Stmt,MATCH(A1390,Map_Code,0)),"UNMAPPED"))</f>
        <v/>
      </c>
      <c r="I1390" s="9">
        <f>IF(A1390="",0,IFERROR(F1390*INDEX(Map_Sign,MATCH(A1390,Map_Code,0)),0))</f>
        <v/>
      </c>
    </row>
    <row r="1391">
      <c r="A1391" s="4" t="n"/>
      <c r="B1391" s="4" t="n"/>
      <c r="C1391" s="5" t="n"/>
      <c r="D1391" s="18" t="n"/>
      <c r="E1391" s="18" t="n"/>
      <c r="F1391" s="9">
        <f>D1391-E1391</f>
        <v/>
      </c>
      <c r="G1391">
        <f>IF(A1391="","",IFERROR(INDEX(Map_Line,MATCH(A1391,Map_Code,0)),"UNMAPPED"))</f>
        <v/>
      </c>
      <c r="H1391">
        <f>IF(A1391="","",IFERROR(INDEX(Map_Stmt,MATCH(A1391,Map_Code,0)),"UNMAPPED"))</f>
        <v/>
      </c>
      <c r="I1391" s="9">
        <f>IF(A1391="",0,IFERROR(F1391*INDEX(Map_Sign,MATCH(A1391,Map_Code,0)),0))</f>
        <v/>
      </c>
    </row>
    <row r="1392">
      <c r="A1392" s="4" t="n"/>
      <c r="B1392" s="4" t="n"/>
      <c r="C1392" s="5" t="n"/>
      <c r="D1392" s="18" t="n"/>
      <c r="E1392" s="18" t="n"/>
      <c r="F1392" s="9">
        <f>D1392-E1392</f>
        <v/>
      </c>
      <c r="G1392">
        <f>IF(A1392="","",IFERROR(INDEX(Map_Line,MATCH(A1392,Map_Code,0)),"UNMAPPED"))</f>
        <v/>
      </c>
      <c r="H1392">
        <f>IF(A1392="","",IFERROR(INDEX(Map_Stmt,MATCH(A1392,Map_Code,0)),"UNMAPPED"))</f>
        <v/>
      </c>
      <c r="I1392" s="9">
        <f>IF(A1392="",0,IFERROR(F1392*INDEX(Map_Sign,MATCH(A1392,Map_Code,0)),0))</f>
        <v/>
      </c>
    </row>
    <row r="1393">
      <c r="A1393" s="4" t="n"/>
      <c r="B1393" s="4" t="n"/>
      <c r="C1393" s="5" t="n"/>
      <c r="D1393" s="18" t="n"/>
      <c r="E1393" s="18" t="n"/>
      <c r="F1393" s="9">
        <f>D1393-E1393</f>
        <v/>
      </c>
      <c r="G1393">
        <f>IF(A1393="","",IFERROR(INDEX(Map_Line,MATCH(A1393,Map_Code,0)),"UNMAPPED"))</f>
        <v/>
      </c>
      <c r="H1393">
        <f>IF(A1393="","",IFERROR(INDEX(Map_Stmt,MATCH(A1393,Map_Code,0)),"UNMAPPED"))</f>
        <v/>
      </c>
      <c r="I1393" s="9">
        <f>IF(A1393="",0,IFERROR(F1393*INDEX(Map_Sign,MATCH(A1393,Map_Code,0)),0))</f>
        <v/>
      </c>
    </row>
    <row r="1394">
      <c r="A1394" s="4" t="n"/>
      <c r="B1394" s="4" t="n"/>
      <c r="C1394" s="5" t="n"/>
      <c r="D1394" s="18" t="n"/>
      <c r="E1394" s="18" t="n"/>
      <c r="F1394" s="9">
        <f>D1394-E1394</f>
        <v/>
      </c>
      <c r="G1394">
        <f>IF(A1394="","",IFERROR(INDEX(Map_Line,MATCH(A1394,Map_Code,0)),"UNMAPPED"))</f>
        <v/>
      </c>
      <c r="H1394">
        <f>IF(A1394="","",IFERROR(INDEX(Map_Stmt,MATCH(A1394,Map_Code,0)),"UNMAPPED"))</f>
        <v/>
      </c>
      <c r="I1394" s="9">
        <f>IF(A1394="",0,IFERROR(F1394*INDEX(Map_Sign,MATCH(A1394,Map_Code,0)),0))</f>
        <v/>
      </c>
    </row>
    <row r="1395">
      <c r="A1395" s="4" t="n"/>
      <c r="B1395" s="4" t="n"/>
      <c r="C1395" s="5" t="n"/>
      <c r="D1395" s="18" t="n"/>
      <c r="E1395" s="18" t="n"/>
      <c r="F1395" s="9">
        <f>D1395-E1395</f>
        <v/>
      </c>
      <c r="G1395">
        <f>IF(A1395="","",IFERROR(INDEX(Map_Line,MATCH(A1395,Map_Code,0)),"UNMAPPED"))</f>
        <v/>
      </c>
      <c r="H1395">
        <f>IF(A1395="","",IFERROR(INDEX(Map_Stmt,MATCH(A1395,Map_Code,0)),"UNMAPPED"))</f>
        <v/>
      </c>
      <c r="I1395" s="9">
        <f>IF(A1395="",0,IFERROR(F1395*INDEX(Map_Sign,MATCH(A1395,Map_Code,0)),0))</f>
        <v/>
      </c>
    </row>
    <row r="1396">
      <c r="A1396" s="4" t="n"/>
      <c r="B1396" s="4" t="n"/>
      <c r="C1396" s="5" t="n"/>
      <c r="D1396" s="18" t="n"/>
      <c r="E1396" s="18" t="n"/>
      <c r="F1396" s="9">
        <f>D1396-E1396</f>
        <v/>
      </c>
      <c r="G1396">
        <f>IF(A1396="","",IFERROR(INDEX(Map_Line,MATCH(A1396,Map_Code,0)),"UNMAPPED"))</f>
        <v/>
      </c>
      <c r="H1396">
        <f>IF(A1396="","",IFERROR(INDEX(Map_Stmt,MATCH(A1396,Map_Code,0)),"UNMAPPED"))</f>
        <v/>
      </c>
      <c r="I1396" s="9">
        <f>IF(A1396="",0,IFERROR(F1396*INDEX(Map_Sign,MATCH(A1396,Map_Code,0)),0))</f>
        <v/>
      </c>
    </row>
    <row r="1397">
      <c r="A1397" s="4" t="n"/>
      <c r="B1397" s="4" t="n"/>
      <c r="C1397" s="5" t="n"/>
      <c r="D1397" s="18" t="n"/>
      <c r="E1397" s="18" t="n"/>
      <c r="F1397" s="9">
        <f>D1397-E1397</f>
        <v/>
      </c>
      <c r="G1397">
        <f>IF(A1397="","",IFERROR(INDEX(Map_Line,MATCH(A1397,Map_Code,0)),"UNMAPPED"))</f>
        <v/>
      </c>
      <c r="H1397">
        <f>IF(A1397="","",IFERROR(INDEX(Map_Stmt,MATCH(A1397,Map_Code,0)),"UNMAPPED"))</f>
        <v/>
      </c>
      <c r="I1397" s="9">
        <f>IF(A1397="",0,IFERROR(F1397*INDEX(Map_Sign,MATCH(A1397,Map_Code,0)),0))</f>
        <v/>
      </c>
    </row>
    <row r="1398">
      <c r="A1398" s="4" t="n"/>
      <c r="B1398" s="4" t="n"/>
      <c r="C1398" s="5" t="n"/>
      <c r="D1398" s="18" t="n"/>
      <c r="E1398" s="18" t="n"/>
      <c r="F1398" s="9">
        <f>D1398-E1398</f>
        <v/>
      </c>
      <c r="G1398">
        <f>IF(A1398="","",IFERROR(INDEX(Map_Line,MATCH(A1398,Map_Code,0)),"UNMAPPED"))</f>
        <v/>
      </c>
      <c r="H1398">
        <f>IF(A1398="","",IFERROR(INDEX(Map_Stmt,MATCH(A1398,Map_Code,0)),"UNMAPPED"))</f>
        <v/>
      </c>
      <c r="I1398" s="9">
        <f>IF(A1398="",0,IFERROR(F1398*INDEX(Map_Sign,MATCH(A1398,Map_Code,0)),0))</f>
        <v/>
      </c>
    </row>
    <row r="1399">
      <c r="A1399" s="4" t="n"/>
      <c r="B1399" s="4" t="n"/>
      <c r="C1399" s="5" t="n"/>
      <c r="D1399" s="18" t="n"/>
      <c r="E1399" s="18" t="n"/>
      <c r="F1399" s="9">
        <f>D1399-E1399</f>
        <v/>
      </c>
      <c r="G1399">
        <f>IF(A1399="","",IFERROR(INDEX(Map_Line,MATCH(A1399,Map_Code,0)),"UNMAPPED"))</f>
        <v/>
      </c>
      <c r="H1399">
        <f>IF(A1399="","",IFERROR(INDEX(Map_Stmt,MATCH(A1399,Map_Code,0)),"UNMAPPED"))</f>
        <v/>
      </c>
      <c r="I1399" s="9">
        <f>IF(A1399="",0,IFERROR(F1399*INDEX(Map_Sign,MATCH(A1399,Map_Code,0)),0))</f>
        <v/>
      </c>
    </row>
    <row r="1400">
      <c r="A1400" s="4" t="n"/>
      <c r="B1400" s="4" t="n"/>
      <c r="C1400" s="5" t="n"/>
      <c r="D1400" s="18" t="n"/>
      <c r="E1400" s="18" t="n"/>
      <c r="F1400" s="9">
        <f>D1400-E1400</f>
        <v/>
      </c>
      <c r="G1400">
        <f>IF(A1400="","",IFERROR(INDEX(Map_Line,MATCH(A1400,Map_Code,0)),"UNMAPPED"))</f>
        <v/>
      </c>
      <c r="H1400">
        <f>IF(A1400="","",IFERROR(INDEX(Map_Stmt,MATCH(A1400,Map_Code,0)),"UNMAPPED"))</f>
        <v/>
      </c>
      <c r="I1400" s="9">
        <f>IF(A1400="",0,IFERROR(F1400*INDEX(Map_Sign,MATCH(A1400,Map_Code,0)),0))</f>
        <v/>
      </c>
    </row>
    <row r="1401">
      <c r="A1401" s="4" t="n"/>
      <c r="B1401" s="4" t="n"/>
      <c r="C1401" s="5" t="n"/>
      <c r="D1401" s="18" t="n"/>
      <c r="E1401" s="18" t="n"/>
      <c r="F1401" s="9">
        <f>D1401-E1401</f>
        <v/>
      </c>
      <c r="G1401">
        <f>IF(A1401="","",IFERROR(INDEX(Map_Line,MATCH(A1401,Map_Code,0)),"UNMAPPED"))</f>
        <v/>
      </c>
      <c r="H1401">
        <f>IF(A1401="","",IFERROR(INDEX(Map_Stmt,MATCH(A1401,Map_Code,0)),"UNMAPPED"))</f>
        <v/>
      </c>
      <c r="I1401" s="9">
        <f>IF(A1401="",0,IFERROR(F1401*INDEX(Map_Sign,MATCH(A1401,Map_Code,0)),0))</f>
        <v/>
      </c>
    </row>
    <row r="1402">
      <c r="A1402" s="4" t="n"/>
      <c r="B1402" s="4" t="n"/>
      <c r="C1402" s="5" t="n"/>
      <c r="D1402" s="18" t="n"/>
      <c r="E1402" s="18" t="n"/>
      <c r="F1402" s="9">
        <f>D1402-E1402</f>
        <v/>
      </c>
      <c r="G1402">
        <f>IF(A1402="","",IFERROR(INDEX(Map_Line,MATCH(A1402,Map_Code,0)),"UNMAPPED"))</f>
        <v/>
      </c>
      <c r="H1402">
        <f>IF(A1402="","",IFERROR(INDEX(Map_Stmt,MATCH(A1402,Map_Code,0)),"UNMAPPED"))</f>
        <v/>
      </c>
      <c r="I1402" s="9">
        <f>IF(A1402="",0,IFERROR(F1402*INDEX(Map_Sign,MATCH(A1402,Map_Code,0)),0))</f>
        <v/>
      </c>
    </row>
    <row r="1403">
      <c r="A1403" s="4" t="n"/>
      <c r="B1403" s="4" t="n"/>
      <c r="C1403" s="5" t="n"/>
      <c r="D1403" s="18" t="n"/>
      <c r="E1403" s="18" t="n"/>
      <c r="F1403" s="9">
        <f>D1403-E1403</f>
        <v/>
      </c>
      <c r="G1403">
        <f>IF(A1403="","",IFERROR(INDEX(Map_Line,MATCH(A1403,Map_Code,0)),"UNMAPPED"))</f>
        <v/>
      </c>
      <c r="H1403">
        <f>IF(A1403="","",IFERROR(INDEX(Map_Stmt,MATCH(A1403,Map_Code,0)),"UNMAPPED"))</f>
        <v/>
      </c>
      <c r="I1403" s="9">
        <f>IF(A1403="",0,IFERROR(F1403*INDEX(Map_Sign,MATCH(A1403,Map_Code,0)),0))</f>
        <v/>
      </c>
    </row>
    <row r="1404">
      <c r="A1404" s="4" t="n"/>
      <c r="B1404" s="4" t="n"/>
      <c r="C1404" s="5" t="n"/>
      <c r="D1404" s="18" t="n"/>
      <c r="E1404" s="18" t="n"/>
      <c r="F1404" s="9">
        <f>D1404-E1404</f>
        <v/>
      </c>
      <c r="G1404">
        <f>IF(A1404="","",IFERROR(INDEX(Map_Line,MATCH(A1404,Map_Code,0)),"UNMAPPED"))</f>
        <v/>
      </c>
      <c r="H1404">
        <f>IF(A1404="","",IFERROR(INDEX(Map_Stmt,MATCH(A1404,Map_Code,0)),"UNMAPPED"))</f>
        <v/>
      </c>
      <c r="I1404" s="9">
        <f>IF(A1404="",0,IFERROR(F1404*INDEX(Map_Sign,MATCH(A1404,Map_Code,0)),0))</f>
        <v/>
      </c>
    </row>
    <row r="1405">
      <c r="A1405" s="4" t="n"/>
      <c r="B1405" s="4" t="n"/>
      <c r="C1405" s="5" t="n"/>
      <c r="D1405" s="18" t="n"/>
      <c r="E1405" s="18" t="n"/>
      <c r="F1405" s="9">
        <f>D1405-E1405</f>
        <v/>
      </c>
      <c r="G1405">
        <f>IF(A1405="","",IFERROR(INDEX(Map_Line,MATCH(A1405,Map_Code,0)),"UNMAPPED"))</f>
        <v/>
      </c>
      <c r="H1405">
        <f>IF(A1405="","",IFERROR(INDEX(Map_Stmt,MATCH(A1405,Map_Code,0)),"UNMAPPED"))</f>
        <v/>
      </c>
      <c r="I1405" s="9">
        <f>IF(A1405="",0,IFERROR(F1405*INDEX(Map_Sign,MATCH(A1405,Map_Code,0)),0))</f>
        <v/>
      </c>
    </row>
    <row r="1406">
      <c r="A1406" s="4" t="n"/>
      <c r="B1406" s="4" t="n"/>
      <c r="C1406" s="5" t="n"/>
      <c r="D1406" s="18" t="n"/>
      <c r="E1406" s="18" t="n"/>
      <c r="F1406" s="9">
        <f>D1406-E1406</f>
        <v/>
      </c>
      <c r="G1406">
        <f>IF(A1406="","",IFERROR(INDEX(Map_Line,MATCH(A1406,Map_Code,0)),"UNMAPPED"))</f>
        <v/>
      </c>
      <c r="H1406">
        <f>IF(A1406="","",IFERROR(INDEX(Map_Stmt,MATCH(A1406,Map_Code,0)),"UNMAPPED"))</f>
        <v/>
      </c>
      <c r="I1406" s="9">
        <f>IF(A1406="",0,IFERROR(F1406*INDEX(Map_Sign,MATCH(A1406,Map_Code,0)),0))</f>
        <v/>
      </c>
    </row>
    <row r="1407">
      <c r="A1407" s="4" t="n"/>
      <c r="B1407" s="4" t="n"/>
      <c r="C1407" s="5" t="n"/>
      <c r="D1407" s="18" t="n"/>
      <c r="E1407" s="18" t="n"/>
      <c r="F1407" s="9">
        <f>D1407-E1407</f>
        <v/>
      </c>
      <c r="G1407">
        <f>IF(A1407="","",IFERROR(INDEX(Map_Line,MATCH(A1407,Map_Code,0)),"UNMAPPED"))</f>
        <v/>
      </c>
      <c r="H1407">
        <f>IF(A1407="","",IFERROR(INDEX(Map_Stmt,MATCH(A1407,Map_Code,0)),"UNMAPPED"))</f>
        <v/>
      </c>
      <c r="I1407" s="9">
        <f>IF(A1407="",0,IFERROR(F1407*INDEX(Map_Sign,MATCH(A1407,Map_Code,0)),0))</f>
        <v/>
      </c>
    </row>
    <row r="1408">
      <c r="A1408" s="4" t="n"/>
      <c r="B1408" s="4" t="n"/>
      <c r="C1408" s="5" t="n"/>
      <c r="D1408" s="18" t="n"/>
      <c r="E1408" s="18" t="n"/>
      <c r="F1408" s="9">
        <f>D1408-E1408</f>
        <v/>
      </c>
      <c r="G1408">
        <f>IF(A1408="","",IFERROR(INDEX(Map_Line,MATCH(A1408,Map_Code,0)),"UNMAPPED"))</f>
        <v/>
      </c>
      <c r="H1408">
        <f>IF(A1408="","",IFERROR(INDEX(Map_Stmt,MATCH(A1408,Map_Code,0)),"UNMAPPED"))</f>
        <v/>
      </c>
      <c r="I1408" s="9">
        <f>IF(A1408="",0,IFERROR(F1408*INDEX(Map_Sign,MATCH(A1408,Map_Code,0)),0))</f>
        <v/>
      </c>
    </row>
    <row r="1409">
      <c r="A1409" s="4" t="n"/>
      <c r="B1409" s="4" t="n"/>
      <c r="C1409" s="5" t="n"/>
      <c r="D1409" s="18" t="n"/>
      <c r="E1409" s="18" t="n"/>
      <c r="F1409" s="9">
        <f>D1409-E1409</f>
        <v/>
      </c>
      <c r="G1409">
        <f>IF(A1409="","",IFERROR(INDEX(Map_Line,MATCH(A1409,Map_Code,0)),"UNMAPPED"))</f>
        <v/>
      </c>
      <c r="H1409">
        <f>IF(A1409="","",IFERROR(INDEX(Map_Stmt,MATCH(A1409,Map_Code,0)),"UNMAPPED"))</f>
        <v/>
      </c>
      <c r="I1409" s="9">
        <f>IF(A1409="",0,IFERROR(F1409*INDEX(Map_Sign,MATCH(A1409,Map_Code,0)),0))</f>
        <v/>
      </c>
    </row>
    <row r="1410">
      <c r="A1410" s="4" t="n"/>
      <c r="B1410" s="4" t="n"/>
      <c r="C1410" s="5" t="n"/>
      <c r="D1410" s="18" t="n"/>
      <c r="E1410" s="18" t="n"/>
      <c r="F1410" s="9">
        <f>D1410-E1410</f>
        <v/>
      </c>
      <c r="G1410">
        <f>IF(A1410="","",IFERROR(INDEX(Map_Line,MATCH(A1410,Map_Code,0)),"UNMAPPED"))</f>
        <v/>
      </c>
      <c r="H1410">
        <f>IF(A1410="","",IFERROR(INDEX(Map_Stmt,MATCH(A1410,Map_Code,0)),"UNMAPPED"))</f>
        <v/>
      </c>
      <c r="I1410" s="9">
        <f>IF(A1410="",0,IFERROR(F1410*INDEX(Map_Sign,MATCH(A1410,Map_Code,0)),0))</f>
        <v/>
      </c>
    </row>
    <row r="1411">
      <c r="A1411" s="4" t="n"/>
      <c r="B1411" s="4" t="n"/>
      <c r="C1411" s="5" t="n"/>
      <c r="D1411" s="18" t="n"/>
      <c r="E1411" s="18" t="n"/>
      <c r="F1411" s="9">
        <f>D1411-E1411</f>
        <v/>
      </c>
      <c r="G1411">
        <f>IF(A1411="","",IFERROR(INDEX(Map_Line,MATCH(A1411,Map_Code,0)),"UNMAPPED"))</f>
        <v/>
      </c>
      <c r="H1411">
        <f>IF(A1411="","",IFERROR(INDEX(Map_Stmt,MATCH(A1411,Map_Code,0)),"UNMAPPED"))</f>
        <v/>
      </c>
      <c r="I1411" s="9">
        <f>IF(A1411="",0,IFERROR(F1411*INDEX(Map_Sign,MATCH(A1411,Map_Code,0)),0))</f>
        <v/>
      </c>
    </row>
    <row r="1412">
      <c r="A1412" s="4" t="n"/>
      <c r="B1412" s="4" t="n"/>
      <c r="C1412" s="5" t="n"/>
      <c r="D1412" s="18" t="n"/>
      <c r="E1412" s="18" t="n"/>
      <c r="F1412" s="9">
        <f>D1412-E1412</f>
        <v/>
      </c>
      <c r="G1412">
        <f>IF(A1412="","",IFERROR(INDEX(Map_Line,MATCH(A1412,Map_Code,0)),"UNMAPPED"))</f>
        <v/>
      </c>
      <c r="H1412">
        <f>IF(A1412="","",IFERROR(INDEX(Map_Stmt,MATCH(A1412,Map_Code,0)),"UNMAPPED"))</f>
        <v/>
      </c>
      <c r="I1412" s="9">
        <f>IF(A1412="",0,IFERROR(F1412*INDEX(Map_Sign,MATCH(A1412,Map_Code,0)),0))</f>
        <v/>
      </c>
    </row>
    <row r="1413">
      <c r="A1413" s="4" t="n"/>
      <c r="B1413" s="4" t="n"/>
      <c r="C1413" s="5" t="n"/>
      <c r="D1413" s="18" t="n"/>
      <c r="E1413" s="18" t="n"/>
      <c r="F1413" s="9">
        <f>D1413-E1413</f>
        <v/>
      </c>
      <c r="G1413">
        <f>IF(A1413="","",IFERROR(INDEX(Map_Line,MATCH(A1413,Map_Code,0)),"UNMAPPED"))</f>
        <v/>
      </c>
      <c r="H1413">
        <f>IF(A1413="","",IFERROR(INDEX(Map_Stmt,MATCH(A1413,Map_Code,0)),"UNMAPPED"))</f>
        <v/>
      </c>
      <c r="I1413" s="9">
        <f>IF(A1413="",0,IFERROR(F1413*INDEX(Map_Sign,MATCH(A1413,Map_Code,0)),0))</f>
        <v/>
      </c>
    </row>
    <row r="1414">
      <c r="A1414" s="4" t="n"/>
      <c r="B1414" s="4" t="n"/>
      <c r="C1414" s="5" t="n"/>
      <c r="D1414" s="18" t="n"/>
      <c r="E1414" s="18" t="n"/>
      <c r="F1414" s="9">
        <f>D1414-E1414</f>
        <v/>
      </c>
      <c r="G1414">
        <f>IF(A1414="","",IFERROR(INDEX(Map_Line,MATCH(A1414,Map_Code,0)),"UNMAPPED"))</f>
        <v/>
      </c>
      <c r="H1414">
        <f>IF(A1414="","",IFERROR(INDEX(Map_Stmt,MATCH(A1414,Map_Code,0)),"UNMAPPED"))</f>
        <v/>
      </c>
      <c r="I1414" s="9">
        <f>IF(A1414="",0,IFERROR(F1414*INDEX(Map_Sign,MATCH(A1414,Map_Code,0)),0))</f>
        <v/>
      </c>
    </row>
    <row r="1415">
      <c r="A1415" s="4" t="n"/>
      <c r="B1415" s="4" t="n"/>
      <c r="C1415" s="5" t="n"/>
      <c r="D1415" s="18" t="n"/>
      <c r="E1415" s="18" t="n"/>
      <c r="F1415" s="9">
        <f>D1415-E1415</f>
        <v/>
      </c>
      <c r="G1415">
        <f>IF(A1415="","",IFERROR(INDEX(Map_Line,MATCH(A1415,Map_Code,0)),"UNMAPPED"))</f>
        <v/>
      </c>
      <c r="H1415">
        <f>IF(A1415="","",IFERROR(INDEX(Map_Stmt,MATCH(A1415,Map_Code,0)),"UNMAPPED"))</f>
        <v/>
      </c>
      <c r="I1415" s="9">
        <f>IF(A1415="",0,IFERROR(F1415*INDEX(Map_Sign,MATCH(A1415,Map_Code,0)),0))</f>
        <v/>
      </c>
    </row>
    <row r="1416">
      <c r="A1416" s="4" t="n"/>
      <c r="B1416" s="4" t="n"/>
      <c r="C1416" s="5" t="n"/>
      <c r="D1416" s="18" t="n"/>
      <c r="E1416" s="18" t="n"/>
      <c r="F1416" s="9">
        <f>D1416-E1416</f>
        <v/>
      </c>
      <c r="G1416">
        <f>IF(A1416="","",IFERROR(INDEX(Map_Line,MATCH(A1416,Map_Code,0)),"UNMAPPED"))</f>
        <v/>
      </c>
      <c r="H1416">
        <f>IF(A1416="","",IFERROR(INDEX(Map_Stmt,MATCH(A1416,Map_Code,0)),"UNMAPPED"))</f>
        <v/>
      </c>
      <c r="I1416" s="9">
        <f>IF(A1416="",0,IFERROR(F1416*INDEX(Map_Sign,MATCH(A1416,Map_Code,0)),0))</f>
        <v/>
      </c>
    </row>
    <row r="1417">
      <c r="A1417" s="4" t="n"/>
      <c r="B1417" s="4" t="n"/>
      <c r="C1417" s="5" t="n"/>
      <c r="D1417" s="18" t="n"/>
      <c r="E1417" s="18" t="n"/>
      <c r="F1417" s="9">
        <f>D1417-E1417</f>
        <v/>
      </c>
      <c r="G1417">
        <f>IF(A1417="","",IFERROR(INDEX(Map_Line,MATCH(A1417,Map_Code,0)),"UNMAPPED"))</f>
        <v/>
      </c>
      <c r="H1417">
        <f>IF(A1417="","",IFERROR(INDEX(Map_Stmt,MATCH(A1417,Map_Code,0)),"UNMAPPED"))</f>
        <v/>
      </c>
      <c r="I1417" s="9">
        <f>IF(A1417="",0,IFERROR(F1417*INDEX(Map_Sign,MATCH(A1417,Map_Code,0)),0))</f>
        <v/>
      </c>
    </row>
    <row r="1418">
      <c r="A1418" s="4" t="n"/>
      <c r="B1418" s="4" t="n"/>
      <c r="C1418" s="5" t="n"/>
      <c r="D1418" s="18" t="n"/>
      <c r="E1418" s="18" t="n"/>
      <c r="F1418" s="9">
        <f>D1418-E1418</f>
        <v/>
      </c>
      <c r="G1418">
        <f>IF(A1418="","",IFERROR(INDEX(Map_Line,MATCH(A1418,Map_Code,0)),"UNMAPPED"))</f>
        <v/>
      </c>
      <c r="H1418">
        <f>IF(A1418="","",IFERROR(INDEX(Map_Stmt,MATCH(A1418,Map_Code,0)),"UNMAPPED"))</f>
        <v/>
      </c>
      <c r="I1418" s="9">
        <f>IF(A1418="",0,IFERROR(F1418*INDEX(Map_Sign,MATCH(A1418,Map_Code,0)),0))</f>
        <v/>
      </c>
    </row>
    <row r="1419">
      <c r="A1419" s="4" t="n"/>
      <c r="B1419" s="4" t="n"/>
      <c r="C1419" s="5" t="n"/>
      <c r="D1419" s="18" t="n"/>
      <c r="E1419" s="18" t="n"/>
      <c r="F1419" s="9">
        <f>D1419-E1419</f>
        <v/>
      </c>
      <c r="G1419">
        <f>IF(A1419="","",IFERROR(INDEX(Map_Line,MATCH(A1419,Map_Code,0)),"UNMAPPED"))</f>
        <v/>
      </c>
      <c r="H1419">
        <f>IF(A1419="","",IFERROR(INDEX(Map_Stmt,MATCH(A1419,Map_Code,0)),"UNMAPPED"))</f>
        <v/>
      </c>
      <c r="I1419" s="9">
        <f>IF(A1419="",0,IFERROR(F1419*INDEX(Map_Sign,MATCH(A1419,Map_Code,0)),0))</f>
        <v/>
      </c>
    </row>
    <row r="1420">
      <c r="A1420" s="4" t="n"/>
      <c r="B1420" s="4" t="n"/>
      <c r="C1420" s="5" t="n"/>
      <c r="D1420" s="18" t="n"/>
      <c r="E1420" s="18" t="n"/>
      <c r="F1420" s="9">
        <f>D1420-E1420</f>
        <v/>
      </c>
      <c r="G1420">
        <f>IF(A1420="","",IFERROR(INDEX(Map_Line,MATCH(A1420,Map_Code,0)),"UNMAPPED"))</f>
        <v/>
      </c>
      <c r="H1420">
        <f>IF(A1420="","",IFERROR(INDEX(Map_Stmt,MATCH(A1420,Map_Code,0)),"UNMAPPED"))</f>
        <v/>
      </c>
      <c r="I1420" s="9">
        <f>IF(A1420="",0,IFERROR(F1420*INDEX(Map_Sign,MATCH(A1420,Map_Code,0)),0))</f>
        <v/>
      </c>
    </row>
    <row r="1421">
      <c r="A1421" s="4" t="n"/>
      <c r="B1421" s="4" t="n"/>
      <c r="C1421" s="5" t="n"/>
      <c r="D1421" s="18" t="n"/>
      <c r="E1421" s="18" t="n"/>
      <c r="F1421" s="9">
        <f>D1421-E1421</f>
        <v/>
      </c>
      <c r="G1421">
        <f>IF(A1421="","",IFERROR(INDEX(Map_Line,MATCH(A1421,Map_Code,0)),"UNMAPPED"))</f>
        <v/>
      </c>
      <c r="H1421">
        <f>IF(A1421="","",IFERROR(INDEX(Map_Stmt,MATCH(A1421,Map_Code,0)),"UNMAPPED"))</f>
        <v/>
      </c>
      <c r="I1421" s="9">
        <f>IF(A1421="",0,IFERROR(F1421*INDEX(Map_Sign,MATCH(A1421,Map_Code,0)),0))</f>
        <v/>
      </c>
    </row>
    <row r="1422">
      <c r="A1422" s="4" t="n"/>
      <c r="B1422" s="4" t="n"/>
      <c r="C1422" s="5" t="n"/>
      <c r="D1422" s="18" t="n"/>
      <c r="E1422" s="18" t="n"/>
      <c r="F1422" s="9">
        <f>D1422-E1422</f>
        <v/>
      </c>
      <c r="G1422">
        <f>IF(A1422="","",IFERROR(INDEX(Map_Line,MATCH(A1422,Map_Code,0)),"UNMAPPED"))</f>
        <v/>
      </c>
      <c r="H1422">
        <f>IF(A1422="","",IFERROR(INDEX(Map_Stmt,MATCH(A1422,Map_Code,0)),"UNMAPPED"))</f>
        <v/>
      </c>
      <c r="I1422" s="9">
        <f>IF(A1422="",0,IFERROR(F1422*INDEX(Map_Sign,MATCH(A1422,Map_Code,0)),0))</f>
        <v/>
      </c>
    </row>
    <row r="1423">
      <c r="A1423" s="4" t="n"/>
      <c r="B1423" s="4" t="n"/>
      <c r="C1423" s="5" t="n"/>
      <c r="D1423" s="18" t="n"/>
      <c r="E1423" s="18" t="n"/>
      <c r="F1423" s="9">
        <f>D1423-E1423</f>
        <v/>
      </c>
      <c r="G1423">
        <f>IF(A1423="","",IFERROR(INDEX(Map_Line,MATCH(A1423,Map_Code,0)),"UNMAPPED"))</f>
        <v/>
      </c>
      <c r="H1423">
        <f>IF(A1423="","",IFERROR(INDEX(Map_Stmt,MATCH(A1423,Map_Code,0)),"UNMAPPED"))</f>
        <v/>
      </c>
      <c r="I1423" s="9">
        <f>IF(A1423="",0,IFERROR(F1423*INDEX(Map_Sign,MATCH(A1423,Map_Code,0)),0))</f>
        <v/>
      </c>
    </row>
    <row r="1424">
      <c r="A1424" s="4" t="n"/>
      <c r="B1424" s="4" t="n"/>
      <c r="C1424" s="5" t="n"/>
      <c r="D1424" s="18" t="n"/>
      <c r="E1424" s="18" t="n"/>
      <c r="F1424" s="9">
        <f>D1424-E1424</f>
        <v/>
      </c>
      <c r="G1424">
        <f>IF(A1424="","",IFERROR(INDEX(Map_Line,MATCH(A1424,Map_Code,0)),"UNMAPPED"))</f>
        <v/>
      </c>
      <c r="H1424">
        <f>IF(A1424="","",IFERROR(INDEX(Map_Stmt,MATCH(A1424,Map_Code,0)),"UNMAPPED"))</f>
        <v/>
      </c>
      <c r="I1424" s="9">
        <f>IF(A1424="",0,IFERROR(F1424*INDEX(Map_Sign,MATCH(A1424,Map_Code,0)),0))</f>
        <v/>
      </c>
    </row>
    <row r="1425">
      <c r="A1425" s="4" t="n"/>
      <c r="B1425" s="4" t="n"/>
      <c r="C1425" s="5" t="n"/>
      <c r="D1425" s="18" t="n"/>
      <c r="E1425" s="18" t="n"/>
      <c r="F1425" s="9">
        <f>D1425-E1425</f>
        <v/>
      </c>
      <c r="G1425">
        <f>IF(A1425="","",IFERROR(INDEX(Map_Line,MATCH(A1425,Map_Code,0)),"UNMAPPED"))</f>
        <v/>
      </c>
      <c r="H1425">
        <f>IF(A1425="","",IFERROR(INDEX(Map_Stmt,MATCH(A1425,Map_Code,0)),"UNMAPPED"))</f>
        <v/>
      </c>
      <c r="I1425" s="9">
        <f>IF(A1425="",0,IFERROR(F1425*INDEX(Map_Sign,MATCH(A1425,Map_Code,0)),0))</f>
        <v/>
      </c>
    </row>
    <row r="1426">
      <c r="A1426" s="4" t="n"/>
      <c r="B1426" s="4" t="n"/>
      <c r="C1426" s="5" t="n"/>
      <c r="D1426" s="18" t="n"/>
      <c r="E1426" s="18" t="n"/>
      <c r="F1426" s="9">
        <f>D1426-E1426</f>
        <v/>
      </c>
      <c r="G1426">
        <f>IF(A1426="","",IFERROR(INDEX(Map_Line,MATCH(A1426,Map_Code,0)),"UNMAPPED"))</f>
        <v/>
      </c>
      <c r="H1426">
        <f>IF(A1426="","",IFERROR(INDEX(Map_Stmt,MATCH(A1426,Map_Code,0)),"UNMAPPED"))</f>
        <v/>
      </c>
      <c r="I1426" s="9">
        <f>IF(A1426="",0,IFERROR(F1426*INDEX(Map_Sign,MATCH(A1426,Map_Code,0)),0))</f>
        <v/>
      </c>
    </row>
    <row r="1427">
      <c r="A1427" s="4" t="n"/>
      <c r="B1427" s="4" t="n"/>
      <c r="C1427" s="5" t="n"/>
      <c r="D1427" s="18" t="n"/>
      <c r="E1427" s="18" t="n"/>
      <c r="F1427" s="9">
        <f>D1427-E1427</f>
        <v/>
      </c>
      <c r="G1427">
        <f>IF(A1427="","",IFERROR(INDEX(Map_Line,MATCH(A1427,Map_Code,0)),"UNMAPPED"))</f>
        <v/>
      </c>
      <c r="H1427">
        <f>IF(A1427="","",IFERROR(INDEX(Map_Stmt,MATCH(A1427,Map_Code,0)),"UNMAPPED"))</f>
        <v/>
      </c>
      <c r="I1427" s="9">
        <f>IF(A1427="",0,IFERROR(F1427*INDEX(Map_Sign,MATCH(A1427,Map_Code,0)),0))</f>
        <v/>
      </c>
    </row>
    <row r="1428">
      <c r="A1428" s="4" t="n"/>
      <c r="B1428" s="4" t="n"/>
      <c r="C1428" s="5" t="n"/>
      <c r="D1428" s="18" t="n"/>
      <c r="E1428" s="18" t="n"/>
      <c r="F1428" s="9">
        <f>D1428-E1428</f>
        <v/>
      </c>
      <c r="G1428">
        <f>IF(A1428="","",IFERROR(INDEX(Map_Line,MATCH(A1428,Map_Code,0)),"UNMAPPED"))</f>
        <v/>
      </c>
      <c r="H1428">
        <f>IF(A1428="","",IFERROR(INDEX(Map_Stmt,MATCH(A1428,Map_Code,0)),"UNMAPPED"))</f>
        <v/>
      </c>
      <c r="I1428" s="9">
        <f>IF(A1428="",0,IFERROR(F1428*INDEX(Map_Sign,MATCH(A1428,Map_Code,0)),0))</f>
        <v/>
      </c>
    </row>
    <row r="1429">
      <c r="A1429" s="4" t="n"/>
      <c r="B1429" s="4" t="n"/>
      <c r="C1429" s="5" t="n"/>
      <c r="D1429" s="18" t="n"/>
      <c r="E1429" s="18" t="n"/>
      <c r="F1429" s="9">
        <f>D1429-E1429</f>
        <v/>
      </c>
      <c r="G1429">
        <f>IF(A1429="","",IFERROR(INDEX(Map_Line,MATCH(A1429,Map_Code,0)),"UNMAPPED"))</f>
        <v/>
      </c>
      <c r="H1429">
        <f>IF(A1429="","",IFERROR(INDEX(Map_Stmt,MATCH(A1429,Map_Code,0)),"UNMAPPED"))</f>
        <v/>
      </c>
      <c r="I1429" s="9">
        <f>IF(A1429="",0,IFERROR(F1429*INDEX(Map_Sign,MATCH(A1429,Map_Code,0)),0))</f>
        <v/>
      </c>
    </row>
    <row r="1430">
      <c r="A1430" s="4" t="n"/>
      <c r="B1430" s="4" t="n"/>
      <c r="C1430" s="5" t="n"/>
      <c r="D1430" s="18" t="n"/>
      <c r="E1430" s="18" t="n"/>
      <c r="F1430" s="9">
        <f>D1430-E1430</f>
        <v/>
      </c>
      <c r="G1430">
        <f>IF(A1430="","",IFERROR(INDEX(Map_Line,MATCH(A1430,Map_Code,0)),"UNMAPPED"))</f>
        <v/>
      </c>
      <c r="H1430">
        <f>IF(A1430="","",IFERROR(INDEX(Map_Stmt,MATCH(A1430,Map_Code,0)),"UNMAPPED"))</f>
        <v/>
      </c>
      <c r="I1430" s="9">
        <f>IF(A1430="",0,IFERROR(F1430*INDEX(Map_Sign,MATCH(A1430,Map_Code,0)),0))</f>
        <v/>
      </c>
    </row>
    <row r="1431">
      <c r="A1431" s="4" t="n"/>
      <c r="B1431" s="4" t="n"/>
      <c r="C1431" s="5" t="n"/>
      <c r="D1431" s="18" t="n"/>
      <c r="E1431" s="18" t="n"/>
      <c r="F1431" s="9">
        <f>D1431-E1431</f>
        <v/>
      </c>
      <c r="G1431">
        <f>IF(A1431="","",IFERROR(INDEX(Map_Line,MATCH(A1431,Map_Code,0)),"UNMAPPED"))</f>
        <v/>
      </c>
      <c r="H1431">
        <f>IF(A1431="","",IFERROR(INDEX(Map_Stmt,MATCH(A1431,Map_Code,0)),"UNMAPPED"))</f>
        <v/>
      </c>
      <c r="I1431" s="9">
        <f>IF(A1431="",0,IFERROR(F1431*INDEX(Map_Sign,MATCH(A1431,Map_Code,0)),0))</f>
        <v/>
      </c>
    </row>
    <row r="1432">
      <c r="A1432" s="4" t="n"/>
      <c r="B1432" s="4" t="n"/>
      <c r="C1432" s="5" t="n"/>
      <c r="D1432" s="18" t="n"/>
      <c r="E1432" s="18" t="n"/>
      <c r="F1432" s="9">
        <f>D1432-E1432</f>
        <v/>
      </c>
      <c r="G1432">
        <f>IF(A1432="","",IFERROR(INDEX(Map_Line,MATCH(A1432,Map_Code,0)),"UNMAPPED"))</f>
        <v/>
      </c>
      <c r="H1432">
        <f>IF(A1432="","",IFERROR(INDEX(Map_Stmt,MATCH(A1432,Map_Code,0)),"UNMAPPED"))</f>
        <v/>
      </c>
      <c r="I1432" s="9">
        <f>IF(A1432="",0,IFERROR(F1432*INDEX(Map_Sign,MATCH(A1432,Map_Code,0)),0))</f>
        <v/>
      </c>
    </row>
    <row r="1433">
      <c r="A1433" s="4" t="n"/>
      <c r="B1433" s="4" t="n"/>
      <c r="C1433" s="5" t="n"/>
      <c r="D1433" s="18" t="n"/>
      <c r="E1433" s="18" t="n"/>
      <c r="F1433" s="9">
        <f>D1433-E1433</f>
        <v/>
      </c>
      <c r="G1433">
        <f>IF(A1433="","",IFERROR(INDEX(Map_Line,MATCH(A1433,Map_Code,0)),"UNMAPPED"))</f>
        <v/>
      </c>
      <c r="H1433">
        <f>IF(A1433="","",IFERROR(INDEX(Map_Stmt,MATCH(A1433,Map_Code,0)),"UNMAPPED"))</f>
        <v/>
      </c>
      <c r="I1433" s="9">
        <f>IF(A1433="",0,IFERROR(F1433*INDEX(Map_Sign,MATCH(A1433,Map_Code,0)),0))</f>
        <v/>
      </c>
    </row>
    <row r="1434">
      <c r="A1434" s="4" t="n"/>
      <c r="B1434" s="4" t="n"/>
      <c r="C1434" s="5" t="n"/>
      <c r="D1434" s="18" t="n"/>
      <c r="E1434" s="18" t="n"/>
      <c r="F1434" s="9">
        <f>D1434-E1434</f>
        <v/>
      </c>
      <c r="G1434">
        <f>IF(A1434="","",IFERROR(INDEX(Map_Line,MATCH(A1434,Map_Code,0)),"UNMAPPED"))</f>
        <v/>
      </c>
      <c r="H1434">
        <f>IF(A1434="","",IFERROR(INDEX(Map_Stmt,MATCH(A1434,Map_Code,0)),"UNMAPPED"))</f>
        <v/>
      </c>
      <c r="I1434" s="9">
        <f>IF(A1434="",0,IFERROR(F1434*INDEX(Map_Sign,MATCH(A1434,Map_Code,0)),0))</f>
        <v/>
      </c>
    </row>
    <row r="1435">
      <c r="A1435" s="4" t="n"/>
      <c r="B1435" s="4" t="n"/>
      <c r="C1435" s="5" t="n"/>
      <c r="D1435" s="18" t="n"/>
      <c r="E1435" s="18" t="n"/>
      <c r="F1435" s="9">
        <f>D1435-E1435</f>
        <v/>
      </c>
      <c r="G1435">
        <f>IF(A1435="","",IFERROR(INDEX(Map_Line,MATCH(A1435,Map_Code,0)),"UNMAPPED"))</f>
        <v/>
      </c>
      <c r="H1435">
        <f>IF(A1435="","",IFERROR(INDEX(Map_Stmt,MATCH(A1435,Map_Code,0)),"UNMAPPED"))</f>
        <v/>
      </c>
      <c r="I1435" s="9">
        <f>IF(A1435="",0,IFERROR(F1435*INDEX(Map_Sign,MATCH(A1435,Map_Code,0)),0))</f>
        <v/>
      </c>
    </row>
    <row r="1436">
      <c r="A1436" s="4" t="n"/>
      <c r="B1436" s="4" t="n"/>
      <c r="C1436" s="5" t="n"/>
      <c r="D1436" s="18" t="n"/>
      <c r="E1436" s="18" t="n"/>
      <c r="F1436" s="9">
        <f>D1436-E1436</f>
        <v/>
      </c>
      <c r="G1436">
        <f>IF(A1436="","",IFERROR(INDEX(Map_Line,MATCH(A1436,Map_Code,0)),"UNMAPPED"))</f>
        <v/>
      </c>
      <c r="H1436">
        <f>IF(A1436="","",IFERROR(INDEX(Map_Stmt,MATCH(A1436,Map_Code,0)),"UNMAPPED"))</f>
        <v/>
      </c>
      <c r="I1436" s="9">
        <f>IF(A1436="",0,IFERROR(F1436*INDEX(Map_Sign,MATCH(A1436,Map_Code,0)),0))</f>
        <v/>
      </c>
    </row>
    <row r="1437">
      <c r="A1437" s="4" t="n"/>
      <c r="B1437" s="4" t="n"/>
      <c r="C1437" s="5" t="n"/>
      <c r="D1437" s="18" t="n"/>
      <c r="E1437" s="18" t="n"/>
      <c r="F1437" s="9">
        <f>D1437-E1437</f>
        <v/>
      </c>
      <c r="G1437">
        <f>IF(A1437="","",IFERROR(INDEX(Map_Line,MATCH(A1437,Map_Code,0)),"UNMAPPED"))</f>
        <v/>
      </c>
      <c r="H1437">
        <f>IF(A1437="","",IFERROR(INDEX(Map_Stmt,MATCH(A1437,Map_Code,0)),"UNMAPPED"))</f>
        <v/>
      </c>
      <c r="I1437" s="9">
        <f>IF(A1437="",0,IFERROR(F1437*INDEX(Map_Sign,MATCH(A1437,Map_Code,0)),0))</f>
        <v/>
      </c>
    </row>
    <row r="1438">
      <c r="A1438" s="4" t="n"/>
      <c r="B1438" s="4" t="n"/>
      <c r="C1438" s="5" t="n"/>
      <c r="D1438" s="18" t="n"/>
      <c r="E1438" s="18" t="n"/>
      <c r="F1438" s="9">
        <f>D1438-E1438</f>
        <v/>
      </c>
      <c r="G1438">
        <f>IF(A1438="","",IFERROR(INDEX(Map_Line,MATCH(A1438,Map_Code,0)),"UNMAPPED"))</f>
        <v/>
      </c>
      <c r="H1438">
        <f>IF(A1438="","",IFERROR(INDEX(Map_Stmt,MATCH(A1438,Map_Code,0)),"UNMAPPED"))</f>
        <v/>
      </c>
      <c r="I1438" s="9">
        <f>IF(A1438="",0,IFERROR(F1438*INDEX(Map_Sign,MATCH(A1438,Map_Code,0)),0))</f>
        <v/>
      </c>
    </row>
    <row r="1439">
      <c r="A1439" s="4" t="n"/>
      <c r="B1439" s="4" t="n"/>
      <c r="C1439" s="5" t="n"/>
      <c r="D1439" s="18" t="n"/>
      <c r="E1439" s="18" t="n"/>
      <c r="F1439" s="9">
        <f>D1439-E1439</f>
        <v/>
      </c>
      <c r="G1439">
        <f>IF(A1439="","",IFERROR(INDEX(Map_Line,MATCH(A1439,Map_Code,0)),"UNMAPPED"))</f>
        <v/>
      </c>
      <c r="H1439">
        <f>IF(A1439="","",IFERROR(INDEX(Map_Stmt,MATCH(A1439,Map_Code,0)),"UNMAPPED"))</f>
        <v/>
      </c>
      <c r="I1439" s="9">
        <f>IF(A1439="",0,IFERROR(F1439*INDEX(Map_Sign,MATCH(A1439,Map_Code,0)),0))</f>
        <v/>
      </c>
    </row>
    <row r="1440">
      <c r="A1440" s="4" t="n"/>
      <c r="B1440" s="4" t="n"/>
      <c r="C1440" s="5" t="n"/>
      <c r="D1440" s="18" t="n"/>
      <c r="E1440" s="18" t="n"/>
      <c r="F1440" s="9">
        <f>D1440-E1440</f>
        <v/>
      </c>
      <c r="G1440">
        <f>IF(A1440="","",IFERROR(INDEX(Map_Line,MATCH(A1440,Map_Code,0)),"UNMAPPED"))</f>
        <v/>
      </c>
      <c r="H1440">
        <f>IF(A1440="","",IFERROR(INDEX(Map_Stmt,MATCH(A1440,Map_Code,0)),"UNMAPPED"))</f>
        <v/>
      </c>
      <c r="I1440" s="9">
        <f>IF(A1440="",0,IFERROR(F1440*INDEX(Map_Sign,MATCH(A1440,Map_Code,0)),0))</f>
        <v/>
      </c>
    </row>
    <row r="1441">
      <c r="A1441" s="4" t="n"/>
      <c r="B1441" s="4" t="n"/>
      <c r="C1441" s="5" t="n"/>
      <c r="D1441" s="18" t="n"/>
      <c r="E1441" s="18" t="n"/>
      <c r="F1441" s="9">
        <f>D1441-E1441</f>
        <v/>
      </c>
      <c r="G1441">
        <f>IF(A1441="","",IFERROR(INDEX(Map_Line,MATCH(A1441,Map_Code,0)),"UNMAPPED"))</f>
        <v/>
      </c>
      <c r="H1441">
        <f>IF(A1441="","",IFERROR(INDEX(Map_Stmt,MATCH(A1441,Map_Code,0)),"UNMAPPED"))</f>
        <v/>
      </c>
      <c r="I1441" s="9">
        <f>IF(A1441="",0,IFERROR(F1441*INDEX(Map_Sign,MATCH(A1441,Map_Code,0)),0))</f>
        <v/>
      </c>
    </row>
    <row r="1442">
      <c r="A1442" s="4" t="n"/>
      <c r="B1442" s="4" t="n"/>
      <c r="C1442" s="5" t="n"/>
      <c r="D1442" s="18" t="n"/>
      <c r="E1442" s="18" t="n"/>
      <c r="F1442" s="9">
        <f>D1442-E1442</f>
        <v/>
      </c>
      <c r="G1442">
        <f>IF(A1442="","",IFERROR(INDEX(Map_Line,MATCH(A1442,Map_Code,0)),"UNMAPPED"))</f>
        <v/>
      </c>
      <c r="H1442">
        <f>IF(A1442="","",IFERROR(INDEX(Map_Stmt,MATCH(A1442,Map_Code,0)),"UNMAPPED"))</f>
        <v/>
      </c>
      <c r="I1442" s="9">
        <f>IF(A1442="",0,IFERROR(F1442*INDEX(Map_Sign,MATCH(A1442,Map_Code,0)),0))</f>
        <v/>
      </c>
    </row>
    <row r="1443">
      <c r="A1443" s="4" t="n"/>
      <c r="B1443" s="4" t="n"/>
      <c r="C1443" s="5" t="n"/>
      <c r="D1443" s="18" t="n"/>
      <c r="E1443" s="18" t="n"/>
      <c r="F1443" s="9">
        <f>D1443-E1443</f>
        <v/>
      </c>
      <c r="G1443">
        <f>IF(A1443="","",IFERROR(INDEX(Map_Line,MATCH(A1443,Map_Code,0)),"UNMAPPED"))</f>
        <v/>
      </c>
      <c r="H1443">
        <f>IF(A1443="","",IFERROR(INDEX(Map_Stmt,MATCH(A1443,Map_Code,0)),"UNMAPPED"))</f>
        <v/>
      </c>
      <c r="I1443" s="9">
        <f>IF(A1443="",0,IFERROR(F1443*INDEX(Map_Sign,MATCH(A1443,Map_Code,0)),0))</f>
        <v/>
      </c>
    </row>
    <row r="1444">
      <c r="A1444" s="4" t="n"/>
      <c r="B1444" s="4" t="n"/>
      <c r="C1444" s="5" t="n"/>
      <c r="D1444" s="18" t="n"/>
      <c r="E1444" s="18" t="n"/>
      <c r="F1444" s="9">
        <f>D1444-E1444</f>
        <v/>
      </c>
      <c r="G1444">
        <f>IF(A1444="","",IFERROR(INDEX(Map_Line,MATCH(A1444,Map_Code,0)),"UNMAPPED"))</f>
        <v/>
      </c>
      <c r="H1444">
        <f>IF(A1444="","",IFERROR(INDEX(Map_Stmt,MATCH(A1444,Map_Code,0)),"UNMAPPED"))</f>
        <v/>
      </c>
      <c r="I1444" s="9">
        <f>IF(A1444="",0,IFERROR(F1444*INDEX(Map_Sign,MATCH(A1444,Map_Code,0)),0))</f>
        <v/>
      </c>
    </row>
    <row r="1445">
      <c r="A1445" s="4" t="n"/>
      <c r="B1445" s="4" t="n"/>
      <c r="C1445" s="5" t="n"/>
      <c r="D1445" s="18" t="n"/>
      <c r="E1445" s="18" t="n"/>
      <c r="F1445" s="9">
        <f>D1445-E1445</f>
        <v/>
      </c>
      <c r="G1445">
        <f>IF(A1445="","",IFERROR(INDEX(Map_Line,MATCH(A1445,Map_Code,0)),"UNMAPPED"))</f>
        <v/>
      </c>
      <c r="H1445">
        <f>IF(A1445="","",IFERROR(INDEX(Map_Stmt,MATCH(A1445,Map_Code,0)),"UNMAPPED"))</f>
        <v/>
      </c>
      <c r="I1445" s="9">
        <f>IF(A1445="",0,IFERROR(F1445*INDEX(Map_Sign,MATCH(A1445,Map_Code,0)),0))</f>
        <v/>
      </c>
    </row>
    <row r="1446">
      <c r="A1446" s="4" t="n"/>
      <c r="B1446" s="4" t="n"/>
      <c r="C1446" s="5" t="n"/>
      <c r="D1446" s="18" t="n"/>
      <c r="E1446" s="18" t="n"/>
      <c r="F1446" s="9">
        <f>D1446-E1446</f>
        <v/>
      </c>
      <c r="G1446">
        <f>IF(A1446="","",IFERROR(INDEX(Map_Line,MATCH(A1446,Map_Code,0)),"UNMAPPED"))</f>
        <v/>
      </c>
      <c r="H1446">
        <f>IF(A1446="","",IFERROR(INDEX(Map_Stmt,MATCH(A1446,Map_Code,0)),"UNMAPPED"))</f>
        <v/>
      </c>
      <c r="I1446" s="9">
        <f>IF(A1446="",0,IFERROR(F1446*INDEX(Map_Sign,MATCH(A1446,Map_Code,0)),0))</f>
        <v/>
      </c>
    </row>
    <row r="1447">
      <c r="A1447" s="4" t="n"/>
      <c r="B1447" s="4" t="n"/>
      <c r="C1447" s="5" t="n"/>
      <c r="D1447" s="18" t="n"/>
      <c r="E1447" s="18" t="n"/>
      <c r="F1447" s="9">
        <f>D1447-E1447</f>
        <v/>
      </c>
      <c r="G1447">
        <f>IF(A1447="","",IFERROR(INDEX(Map_Line,MATCH(A1447,Map_Code,0)),"UNMAPPED"))</f>
        <v/>
      </c>
      <c r="H1447">
        <f>IF(A1447="","",IFERROR(INDEX(Map_Stmt,MATCH(A1447,Map_Code,0)),"UNMAPPED"))</f>
        <v/>
      </c>
      <c r="I1447" s="9">
        <f>IF(A1447="",0,IFERROR(F1447*INDEX(Map_Sign,MATCH(A1447,Map_Code,0)),0))</f>
        <v/>
      </c>
    </row>
    <row r="1448">
      <c r="A1448" s="4" t="n"/>
      <c r="B1448" s="4" t="n"/>
      <c r="C1448" s="5" t="n"/>
      <c r="D1448" s="18" t="n"/>
      <c r="E1448" s="18" t="n"/>
      <c r="F1448" s="9">
        <f>D1448-E1448</f>
        <v/>
      </c>
      <c r="G1448">
        <f>IF(A1448="","",IFERROR(INDEX(Map_Line,MATCH(A1448,Map_Code,0)),"UNMAPPED"))</f>
        <v/>
      </c>
      <c r="H1448">
        <f>IF(A1448="","",IFERROR(INDEX(Map_Stmt,MATCH(A1448,Map_Code,0)),"UNMAPPED"))</f>
        <v/>
      </c>
      <c r="I1448" s="9">
        <f>IF(A1448="",0,IFERROR(F1448*INDEX(Map_Sign,MATCH(A1448,Map_Code,0)),0))</f>
        <v/>
      </c>
    </row>
    <row r="1449">
      <c r="A1449" s="4" t="n"/>
      <c r="B1449" s="4" t="n"/>
      <c r="C1449" s="5" t="n"/>
      <c r="D1449" s="18" t="n"/>
      <c r="E1449" s="18" t="n"/>
      <c r="F1449" s="9">
        <f>D1449-E1449</f>
        <v/>
      </c>
      <c r="G1449">
        <f>IF(A1449="","",IFERROR(INDEX(Map_Line,MATCH(A1449,Map_Code,0)),"UNMAPPED"))</f>
        <v/>
      </c>
      <c r="H1449">
        <f>IF(A1449="","",IFERROR(INDEX(Map_Stmt,MATCH(A1449,Map_Code,0)),"UNMAPPED"))</f>
        <v/>
      </c>
      <c r="I1449" s="9">
        <f>IF(A1449="",0,IFERROR(F1449*INDEX(Map_Sign,MATCH(A1449,Map_Code,0)),0))</f>
        <v/>
      </c>
    </row>
    <row r="1450">
      <c r="A1450" s="4" t="n"/>
      <c r="B1450" s="4" t="n"/>
      <c r="C1450" s="5" t="n"/>
      <c r="D1450" s="18" t="n"/>
      <c r="E1450" s="18" t="n"/>
      <c r="F1450" s="9">
        <f>D1450-E1450</f>
        <v/>
      </c>
      <c r="G1450">
        <f>IF(A1450="","",IFERROR(INDEX(Map_Line,MATCH(A1450,Map_Code,0)),"UNMAPPED"))</f>
        <v/>
      </c>
      <c r="H1450">
        <f>IF(A1450="","",IFERROR(INDEX(Map_Stmt,MATCH(A1450,Map_Code,0)),"UNMAPPED"))</f>
        <v/>
      </c>
      <c r="I1450" s="9">
        <f>IF(A1450="",0,IFERROR(F1450*INDEX(Map_Sign,MATCH(A1450,Map_Code,0)),0))</f>
        <v/>
      </c>
    </row>
    <row r="1451">
      <c r="A1451" s="4" t="n"/>
      <c r="B1451" s="4" t="n"/>
      <c r="C1451" s="5" t="n"/>
      <c r="D1451" s="18" t="n"/>
      <c r="E1451" s="18" t="n"/>
      <c r="F1451" s="9">
        <f>D1451-E1451</f>
        <v/>
      </c>
      <c r="G1451">
        <f>IF(A1451="","",IFERROR(INDEX(Map_Line,MATCH(A1451,Map_Code,0)),"UNMAPPED"))</f>
        <v/>
      </c>
      <c r="H1451">
        <f>IF(A1451="","",IFERROR(INDEX(Map_Stmt,MATCH(A1451,Map_Code,0)),"UNMAPPED"))</f>
        <v/>
      </c>
      <c r="I1451" s="9">
        <f>IF(A1451="",0,IFERROR(F1451*INDEX(Map_Sign,MATCH(A1451,Map_Code,0)),0))</f>
        <v/>
      </c>
    </row>
    <row r="1452">
      <c r="A1452" s="4" t="n"/>
      <c r="B1452" s="4" t="n"/>
      <c r="C1452" s="5" t="n"/>
      <c r="D1452" s="18" t="n"/>
      <c r="E1452" s="18" t="n"/>
      <c r="F1452" s="9">
        <f>D1452-E1452</f>
        <v/>
      </c>
      <c r="G1452">
        <f>IF(A1452="","",IFERROR(INDEX(Map_Line,MATCH(A1452,Map_Code,0)),"UNMAPPED"))</f>
        <v/>
      </c>
      <c r="H1452">
        <f>IF(A1452="","",IFERROR(INDEX(Map_Stmt,MATCH(A1452,Map_Code,0)),"UNMAPPED"))</f>
        <v/>
      </c>
      <c r="I1452" s="9">
        <f>IF(A1452="",0,IFERROR(F1452*INDEX(Map_Sign,MATCH(A1452,Map_Code,0)),0))</f>
        <v/>
      </c>
    </row>
    <row r="1453">
      <c r="A1453" s="4" t="n"/>
      <c r="B1453" s="4" t="n"/>
      <c r="C1453" s="5" t="n"/>
      <c r="D1453" s="18" t="n"/>
      <c r="E1453" s="18" t="n"/>
      <c r="F1453" s="9">
        <f>D1453-E1453</f>
        <v/>
      </c>
      <c r="G1453">
        <f>IF(A1453="","",IFERROR(INDEX(Map_Line,MATCH(A1453,Map_Code,0)),"UNMAPPED"))</f>
        <v/>
      </c>
      <c r="H1453">
        <f>IF(A1453="","",IFERROR(INDEX(Map_Stmt,MATCH(A1453,Map_Code,0)),"UNMAPPED"))</f>
        <v/>
      </c>
      <c r="I1453" s="9">
        <f>IF(A1453="",0,IFERROR(F1453*INDEX(Map_Sign,MATCH(A1453,Map_Code,0)),0))</f>
        <v/>
      </c>
    </row>
    <row r="1454">
      <c r="A1454" s="4" t="n"/>
      <c r="B1454" s="4" t="n"/>
      <c r="C1454" s="5" t="n"/>
      <c r="D1454" s="18" t="n"/>
      <c r="E1454" s="18" t="n"/>
      <c r="F1454" s="9">
        <f>D1454-E1454</f>
        <v/>
      </c>
      <c r="G1454">
        <f>IF(A1454="","",IFERROR(INDEX(Map_Line,MATCH(A1454,Map_Code,0)),"UNMAPPED"))</f>
        <v/>
      </c>
      <c r="H1454">
        <f>IF(A1454="","",IFERROR(INDEX(Map_Stmt,MATCH(A1454,Map_Code,0)),"UNMAPPED"))</f>
        <v/>
      </c>
      <c r="I1454" s="9">
        <f>IF(A1454="",0,IFERROR(F1454*INDEX(Map_Sign,MATCH(A1454,Map_Code,0)),0))</f>
        <v/>
      </c>
    </row>
    <row r="1455">
      <c r="A1455" s="4" t="n"/>
      <c r="B1455" s="4" t="n"/>
      <c r="C1455" s="5" t="n"/>
      <c r="D1455" s="18" t="n"/>
      <c r="E1455" s="18" t="n"/>
      <c r="F1455" s="9">
        <f>D1455-E1455</f>
        <v/>
      </c>
      <c r="G1455">
        <f>IF(A1455="","",IFERROR(INDEX(Map_Line,MATCH(A1455,Map_Code,0)),"UNMAPPED"))</f>
        <v/>
      </c>
      <c r="H1455">
        <f>IF(A1455="","",IFERROR(INDEX(Map_Stmt,MATCH(A1455,Map_Code,0)),"UNMAPPED"))</f>
        <v/>
      </c>
      <c r="I1455" s="9">
        <f>IF(A1455="",0,IFERROR(F1455*INDEX(Map_Sign,MATCH(A1455,Map_Code,0)),0))</f>
        <v/>
      </c>
    </row>
    <row r="1456">
      <c r="A1456" s="4" t="n"/>
      <c r="B1456" s="4" t="n"/>
      <c r="C1456" s="5" t="n"/>
      <c r="D1456" s="18" t="n"/>
      <c r="E1456" s="18" t="n"/>
      <c r="F1456" s="9">
        <f>D1456-E1456</f>
        <v/>
      </c>
      <c r="G1456">
        <f>IF(A1456="","",IFERROR(INDEX(Map_Line,MATCH(A1456,Map_Code,0)),"UNMAPPED"))</f>
        <v/>
      </c>
      <c r="H1456">
        <f>IF(A1456="","",IFERROR(INDEX(Map_Stmt,MATCH(A1456,Map_Code,0)),"UNMAPPED"))</f>
        <v/>
      </c>
      <c r="I1456" s="9">
        <f>IF(A1456="",0,IFERROR(F1456*INDEX(Map_Sign,MATCH(A1456,Map_Code,0)),0))</f>
        <v/>
      </c>
    </row>
    <row r="1457">
      <c r="A1457" s="4" t="n"/>
      <c r="B1457" s="4" t="n"/>
      <c r="C1457" s="5" t="n"/>
      <c r="D1457" s="18" t="n"/>
      <c r="E1457" s="18" t="n"/>
      <c r="F1457" s="9">
        <f>D1457-E1457</f>
        <v/>
      </c>
      <c r="G1457">
        <f>IF(A1457="","",IFERROR(INDEX(Map_Line,MATCH(A1457,Map_Code,0)),"UNMAPPED"))</f>
        <v/>
      </c>
      <c r="H1457">
        <f>IF(A1457="","",IFERROR(INDEX(Map_Stmt,MATCH(A1457,Map_Code,0)),"UNMAPPED"))</f>
        <v/>
      </c>
      <c r="I1457" s="9">
        <f>IF(A1457="",0,IFERROR(F1457*INDEX(Map_Sign,MATCH(A1457,Map_Code,0)),0))</f>
        <v/>
      </c>
    </row>
    <row r="1458">
      <c r="A1458" s="4" t="n"/>
      <c r="B1458" s="4" t="n"/>
      <c r="C1458" s="5" t="n"/>
      <c r="D1458" s="18" t="n"/>
      <c r="E1458" s="18" t="n"/>
      <c r="F1458" s="9">
        <f>D1458-E1458</f>
        <v/>
      </c>
      <c r="G1458">
        <f>IF(A1458="","",IFERROR(INDEX(Map_Line,MATCH(A1458,Map_Code,0)),"UNMAPPED"))</f>
        <v/>
      </c>
      <c r="H1458">
        <f>IF(A1458="","",IFERROR(INDEX(Map_Stmt,MATCH(A1458,Map_Code,0)),"UNMAPPED"))</f>
        <v/>
      </c>
      <c r="I1458" s="9">
        <f>IF(A1458="",0,IFERROR(F1458*INDEX(Map_Sign,MATCH(A1458,Map_Code,0)),0))</f>
        <v/>
      </c>
    </row>
    <row r="1459">
      <c r="A1459" s="4" t="n"/>
      <c r="B1459" s="4" t="n"/>
      <c r="C1459" s="5" t="n"/>
      <c r="D1459" s="18" t="n"/>
      <c r="E1459" s="18" t="n"/>
      <c r="F1459" s="9">
        <f>D1459-E1459</f>
        <v/>
      </c>
      <c r="G1459">
        <f>IF(A1459="","",IFERROR(INDEX(Map_Line,MATCH(A1459,Map_Code,0)),"UNMAPPED"))</f>
        <v/>
      </c>
      <c r="H1459">
        <f>IF(A1459="","",IFERROR(INDEX(Map_Stmt,MATCH(A1459,Map_Code,0)),"UNMAPPED"))</f>
        <v/>
      </c>
      <c r="I1459" s="9">
        <f>IF(A1459="",0,IFERROR(F1459*INDEX(Map_Sign,MATCH(A1459,Map_Code,0)),0))</f>
        <v/>
      </c>
    </row>
    <row r="1460">
      <c r="A1460" s="4" t="n"/>
      <c r="B1460" s="4" t="n"/>
      <c r="C1460" s="5" t="n"/>
      <c r="D1460" s="18" t="n"/>
      <c r="E1460" s="18" t="n"/>
      <c r="F1460" s="9">
        <f>D1460-E1460</f>
        <v/>
      </c>
      <c r="G1460">
        <f>IF(A1460="","",IFERROR(INDEX(Map_Line,MATCH(A1460,Map_Code,0)),"UNMAPPED"))</f>
        <v/>
      </c>
      <c r="H1460">
        <f>IF(A1460="","",IFERROR(INDEX(Map_Stmt,MATCH(A1460,Map_Code,0)),"UNMAPPED"))</f>
        <v/>
      </c>
      <c r="I1460" s="9">
        <f>IF(A1460="",0,IFERROR(F1460*INDEX(Map_Sign,MATCH(A1460,Map_Code,0)),0))</f>
        <v/>
      </c>
    </row>
    <row r="1461">
      <c r="A1461" s="4" t="n"/>
      <c r="B1461" s="4" t="n"/>
      <c r="C1461" s="5" t="n"/>
      <c r="D1461" s="18" t="n"/>
      <c r="E1461" s="18" t="n"/>
      <c r="F1461" s="9">
        <f>D1461-E1461</f>
        <v/>
      </c>
      <c r="G1461">
        <f>IF(A1461="","",IFERROR(INDEX(Map_Line,MATCH(A1461,Map_Code,0)),"UNMAPPED"))</f>
        <v/>
      </c>
      <c r="H1461">
        <f>IF(A1461="","",IFERROR(INDEX(Map_Stmt,MATCH(A1461,Map_Code,0)),"UNMAPPED"))</f>
        <v/>
      </c>
      <c r="I1461" s="9">
        <f>IF(A1461="",0,IFERROR(F1461*INDEX(Map_Sign,MATCH(A1461,Map_Code,0)),0))</f>
        <v/>
      </c>
    </row>
    <row r="1462">
      <c r="A1462" s="4" t="n"/>
      <c r="B1462" s="4" t="n"/>
      <c r="C1462" s="5" t="n"/>
      <c r="D1462" s="18" t="n"/>
      <c r="E1462" s="18" t="n"/>
      <c r="F1462" s="9">
        <f>D1462-E1462</f>
        <v/>
      </c>
      <c r="G1462">
        <f>IF(A1462="","",IFERROR(INDEX(Map_Line,MATCH(A1462,Map_Code,0)),"UNMAPPED"))</f>
        <v/>
      </c>
      <c r="H1462">
        <f>IF(A1462="","",IFERROR(INDEX(Map_Stmt,MATCH(A1462,Map_Code,0)),"UNMAPPED"))</f>
        <v/>
      </c>
      <c r="I1462" s="9">
        <f>IF(A1462="",0,IFERROR(F1462*INDEX(Map_Sign,MATCH(A1462,Map_Code,0)),0))</f>
        <v/>
      </c>
    </row>
    <row r="1463">
      <c r="A1463" s="4" t="n"/>
      <c r="B1463" s="4" t="n"/>
      <c r="C1463" s="5" t="n"/>
      <c r="D1463" s="18" t="n"/>
      <c r="E1463" s="18" t="n"/>
      <c r="F1463" s="9">
        <f>D1463-E1463</f>
        <v/>
      </c>
      <c r="G1463">
        <f>IF(A1463="","",IFERROR(INDEX(Map_Line,MATCH(A1463,Map_Code,0)),"UNMAPPED"))</f>
        <v/>
      </c>
      <c r="H1463">
        <f>IF(A1463="","",IFERROR(INDEX(Map_Stmt,MATCH(A1463,Map_Code,0)),"UNMAPPED"))</f>
        <v/>
      </c>
      <c r="I1463" s="9">
        <f>IF(A1463="",0,IFERROR(F1463*INDEX(Map_Sign,MATCH(A1463,Map_Code,0)),0))</f>
        <v/>
      </c>
    </row>
    <row r="1464">
      <c r="A1464" s="4" t="n"/>
      <c r="B1464" s="4" t="n"/>
      <c r="C1464" s="5" t="n"/>
      <c r="D1464" s="18" t="n"/>
      <c r="E1464" s="18" t="n"/>
      <c r="F1464" s="9">
        <f>D1464-E1464</f>
        <v/>
      </c>
      <c r="G1464">
        <f>IF(A1464="","",IFERROR(INDEX(Map_Line,MATCH(A1464,Map_Code,0)),"UNMAPPED"))</f>
        <v/>
      </c>
      <c r="H1464">
        <f>IF(A1464="","",IFERROR(INDEX(Map_Stmt,MATCH(A1464,Map_Code,0)),"UNMAPPED"))</f>
        <v/>
      </c>
      <c r="I1464" s="9">
        <f>IF(A1464="",0,IFERROR(F1464*INDEX(Map_Sign,MATCH(A1464,Map_Code,0)),0))</f>
        <v/>
      </c>
    </row>
    <row r="1465">
      <c r="A1465" s="4" t="n"/>
      <c r="B1465" s="4" t="n"/>
      <c r="C1465" s="5" t="n"/>
      <c r="D1465" s="18" t="n"/>
      <c r="E1465" s="18" t="n"/>
      <c r="F1465" s="9">
        <f>D1465-E1465</f>
        <v/>
      </c>
      <c r="G1465">
        <f>IF(A1465="","",IFERROR(INDEX(Map_Line,MATCH(A1465,Map_Code,0)),"UNMAPPED"))</f>
        <v/>
      </c>
      <c r="H1465">
        <f>IF(A1465="","",IFERROR(INDEX(Map_Stmt,MATCH(A1465,Map_Code,0)),"UNMAPPED"))</f>
        <v/>
      </c>
      <c r="I1465" s="9">
        <f>IF(A1465="",0,IFERROR(F1465*INDEX(Map_Sign,MATCH(A1465,Map_Code,0)),0))</f>
        <v/>
      </c>
    </row>
    <row r="1466">
      <c r="A1466" s="4" t="n"/>
      <c r="B1466" s="4" t="n"/>
      <c r="C1466" s="5" t="n"/>
      <c r="D1466" s="18" t="n"/>
      <c r="E1466" s="18" t="n"/>
      <c r="F1466" s="9">
        <f>D1466-E1466</f>
        <v/>
      </c>
      <c r="G1466">
        <f>IF(A1466="","",IFERROR(INDEX(Map_Line,MATCH(A1466,Map_Code,0)),"UNMAPPED"))</f>
        <v/>
      </c>
      <c r="H1466">
        <f>IF(A1466="","",IFERROR(INDEX(Map_Stmt,MATCH(A1466,Map_Code,0)),"UNMAPPED"))</f>
        <v/>
      </c>
      <c r="I1466" s="9">
        <f>IF(A1466="",0,IFERROR(F1466*INDEX(Map_Sign,MATCH(A1466,Map_Code,0)),0))</f>
        <v/>
      </c>
    </row>
    <row r="1467">
      <c r="A1467" s="4" t="n"/>
      <c r="B1467" s="4" t="n"/>
      <c r="C1467" s="5" t="n"/>
      <c r="D1467" s="18" t="n"/>
      <c r="E1467" s="18" t="n"/>
      <c r="F1467" s="9">
        <f>D1467-E1467</f>
        <v/>
      </c>
      <c r="G1467">
        <f>IF(A1467="","",IFERROR(INDEX(Map_Line,MATCH(A1467,Map_Code,0)),"UNMAPPED"))</f>
        <v/>
      </c>
      <c r="H1467">
        <f>IF(A1467="","",IFERROR(INDEX(Map_Stmt,MATCH(A1467,Map_Code,0)),"UNMAPPED"))</f>
        <v/>
      </c>
      <c r="I1467" s="9">
        <f>IF(A1467="",0,IFERROR(F1467*INDEX(Map_Sign,MATCH(A1467,Map_Code,0)),0))</f>
        <v/>
      </c>
    </row>
    <row r="1468">
      <c r="A1468" s="4" t="n"/>
      <c r="B1468" s="4" t="n"/>
      <c r="C1468" s="5" t="n"/>
      <c r="D1468" s="18" t="n"/>
      <c r="E1468" s="18" t="n"/>
      <c r="F1468" s="9">
        <f>D1468-E1468</f>
        <v/>
      </c>
      <c r="G1468">
        <f>IF(A1468="","",IFERROR(INDEX(Map_Line,MATCH(A1468,Map_Code,0)),"UNMAPPED"))</f>
        <v/>
      </c>
      <c r="H1468">
        <f>IF(A1468="","",IFERROR(INDEX(Map_Stmt,MATCH(A1468,Map_Code,0)),"UNMAPPED"))</f>
        <v/>
      </c>
      <c r="I1468" s="9">
        <f>IF(A1468="",0,IFERROR(F1468*INDEX(Map_Sign,MATCH(A1468,Map_Code,0)),0))</f>
        <v/>
      </c>
    </row>
    <row r="1469">
      <c r="A1469" s="4" t="n"/>
      <c r="B1469" s="4" t="n"/>
      <c r="C1469" s="5" t="n"/>
      <c r="D1469" s="18" t="n"/>
      <c r="E1469" s="18" t="n"/>
      <c r="F1469" s="9">
        <f>D1469-E1469</f>
        <v/>
      </c>
      <c r="G1469">
        <f>IF(A1469="","",IFERROR(INDEX(Map_Line,MATCH(A1469,Map_Code,0)),"UNMAPPED"))</f>
        <v/>
      </c>
      <c r="H1469">
        <f>IF(A1469="","",IFERROR(INDEX(Map_Stmt,MATCH(A1469,Map_Code,0)),"UNMAPPED"))</f>
        <v/>
      </c>
      <c r="I1469" s="9">
        <f>IF(A1469="",0,IFERROR(F1469*INDEX(Map_Sign,MATCH(A1469,Map_Code,0)),0))</f>
        <v/>
      </c>
    </row>
    <row r="1470">
      <c r="A1470" s="4" t="n"/>
      <c r="B1470" s="4" t="n"/>
      <c r="C1470" s="5" t="n"/>
      <c r="D1470" s="18" t="n"/>
      <c r="E1470" s="18" t="n"/>
      <c r="F1470" s="9">
        <f>D1470-E1470</f>
        <v/>
      </c>
      <c r="G1470">
        <f>IF(A1470="","",IFERROR(INDEX(Map_Line,MATCH(A1470,Map_Code,0)),"UNMAPPED"))</f>
        <v/>
      </c>
      <c r="H1470">
        <f>IF(A1470="","",IFERROR(INDEX(Map_Stmt,MATCH(A1470,Map_Code,0)),"UNMAPPED"))</f>
        <v/>
      </c>
      <c r="I1470" s="9">
        <f>IF(A1470="",0,IFERROR(F1470*INDEX(Map_Sign,MATCH(A1470,Map_Code,0)),0))</f>
        <v/>
      </c>
    </row>
    <row r="1471">
      <c r="A1471" s="4" t="n"/>
      <c r="B1471" s="4" t="n"/>
      <c r="C1471" s="5" t="n"/>
      <c r="D1471" s="18" t="n"/>
      <c r="E1471" s="18" t="n"/>
      <c r="F1471" s="9">
        <f>D1471-E1471</f>
        <v/>
      </c>
      <c r="G1471">
        <f>IF(A1471="","",IFERROR(INDEX(Map_Line,MATCH(A1471,Map_Code,0)),"UNMAPPED"))</f>
        <v/>
      </c>
      <c r="H1471">
        <f>IF(A1471="","",IFERROR(INDEX(Map_Stmt,MATCH(A1471,Map_Code,0)),"UNMAPPED"))</f>
        <v/>
      </c>
      <c r="I1471" s="9">
        <f>IF(A1471="",0,IFERROR(F1471*INDEX(Map_Sign,MATCH(A1471,Map_Code,0)),0))</f>
        <v/>
      </c>
    </row>
    <row r="1472">
      <c r="A1472" s="4" t="n"/>
      <c r="B1472" s="4" t="n"/>
      <c r="C1472" s="5" t="n"/>
      <c r="D1472" s="18" t="n"/>
      <c r="E1472" s="18" t="n"/>
      <c r="F1472" s="9">
        <f>D1472-E1472</f>
        <v/>
      </c>
      <c r="G1472">
        <f>IF(A1472="","",IFERROR(INDEX(Map_Line,MATCH(A1472,Map_Code,0)),"UNMAPPED"))</f>
        <v/>
      </c>
      <c r="H1472">
        <f>IF(A1472="","",IFERROR(INDEX(Map_Stmt,MATCH(A1472,Map_Code,0)),"UNMAPPED"))</f>
        <v/>
      </c>
      <c r="I1472" s="9">
        <f>IF(A1472="",0,IFERROR(F1472*INDEX(Map_Sign,MATCH(A1472,Map_Code,0)),0))</f>
        <v/>
      </c>
    </row>
    <row r="1473">
      <c r="A1473" s="4" t="n"/>
      <c r="B1473" s="4" t="n"/>
      <c r="C1473" s="5" t="n"/>
      <c r="D1473" s="18" t="n"/>
      <c r="E1473" s="18" t="n"/>
      <c r="F1473" s="9">
        <f>D1473-E1473</f>
        <v/>
      </c>
      <c r="G1473">
        <f>IF(A1473="","",IFERROR(INDEX(Map_Line,MATCH(A1473,Map_Code,0)),"UNMAPPED"))</f>
        <v/>
      </c>
      <c r="H1473">
        <f>IF(A1473="","",IFERROR(INDEX(Map_Stmt,MATCH(A1473,Map_Code,0)),"UNMAPPED"))</f>
        <v/>
      </c>
      <c r="I1473" s="9">
        <f>IF(A1473="",0,IFERROR(F1473*INDEX(Map_Sign,MATCH(A1473,Map_Code,0)),0))</f>
        <v/>
      </c>
    </row>
    <row r="1474">
      <c r="A1474" s="4" t="n"/>
      <c r="B1474" s="4" t="n"/>
      <c r="C1474" s="5" t="n"/>
      <c r="D1474" s="18" t="n"/>
      <c r="E1474" s="18" t="n"/>
      <c r="F1474" s="9">
        <f>D1474-E1474</f>
        <v/>
      </c>
      <c r="G1474">
        <f>IF(A1474="","",IFERROR(INDEX(Map_Line,MATCH(A1474,Map_Code,0)),"UNMAPPED"))</f>
        <v/>
      </c>
      <c r="H1474">
        <f>IF(A1474="","",IFERROR(INDEX(Map_Stmt,MATCH(A1474,Map_Code,0)),"UNMAPPED"))</f>
        <v/>
      </c>
      <c r="I1474" s="9">
        <f>IF(A1474="",0,IFERROR(F1474*INDEX(Map_Sign,MATCH(A1474,Map_Code,0)),0))</f>
        <v/>
      </c>
    </row>
    <row r="1475">
      <c r="A1475" s="4" t="n"/>
      <c r="B1475" s="4" t="n"/>
      <c r="C1475" s="5" t="n"/>
      <c r="D1475" s="18" t="n"/>
      <c r="E1475" s="18" t="n"/>
      <c r="F1475" s="9">
        <f>D1475-E1475</f>
        <v/>
      </c>
      <c r="G1475">
        <f>IF(A1475="","",IFERROR(INDEX(Map_Line,MATCH(A1475,Map_Code,0)),"UNMAPPED"))</f>
        <v/>
      </c>
      <c r="H1475">
        <f>IF(A1475="","",IFERROR(INDEX(Map_Stmt,MATCH(A1475,Map_Code,0)),"UNMAPPED"))</f>
        <v/>
      </c>
      <c r="I1475" s="9">
        <f>IF(A1475="",0,IFERROR(F1475*INDEX(Map_Sign,MATCH(A1475,Map_Code,0)),0))</f>
        <v/>
      </c>
    </row>
    <row r="1476">
      <c r="A1476" s="4" t="n"/>
      <c r="B1476" s="4" t="n"/>
      <c r="C1476" s="5" t="n"/>
      <c r="D1476" s="18" t="n"/>
      <c r="E1476" s="18" t="n"/>
      <c r="F1476" s="9">
        <f>D1476-E1476</f>
        <v/>
      </c>
      <c r="G1476">
        <f>IF(A1476="","",IFERROR(INDEX(Map_Line,MATCH(A1476,Map_Code,0)),"UNMAPPED"))</f>
        <v/>
      </c>
      <c r="H1476">
        <f>IF(A1476="","",IFERROR(INDEX(Map_Stmt,MATCH(A1476,Map_Code,0)),"UNMAPPED"))</f>
        <v/>
      </c>
      <c r="I1476" s="9">
        <f>IF(A1476="",0,IFERROR(F1476*INDEX(Map_Sign,MATCH(A1476,Map_Code,0)),0))</f>
        <v/>
      </c>
    </row>
    <row r="1477">
      <c r="A1477" s="4" t="n"/>
      <c r="B1477" s="4" t="n"/>
      <c r="C1477" s="5" t="n"/>
      <c r="D1477" s="18" t="n"/>
      <c r="E1477" s="18" t="n"/>
      <c r="F1477" s="9">
        <f>D1477-E1477</f>
        <v/>
      </c>
      <c r="G1477">
        <f>IF(A1477="","",IFERROR(INDEX(Map_Line,MATCH(A1477,Map_Code,0)),"UNMAPPED"))</f>
        <v/>
      </c>
      <c r="H1477">
        <f>IF(A1477="","",IFERROR(INDEX(Map_Stmt,MATCH(A1477,Map_Code,0)),"UNMAPPED"))</f>
        <v/>
      </c>
      <c r="I1477" s="9">
        <f>IF(A1477="",0,IFERROR(F1477*INDEX(Map_Sign,MATCH(A1477,Map_Code,0)),0))</f>
        <v/>
      </c>
    </row>
    <row r="1478">
      <c r="A1478" s="4" t="n"/>
      <c r="B1478" s="4" t="n"/>
      <c r="C1478" s="5" t="n"/>
      <c r="D1478" s="18" t="n"/>
      <c r="E1478" s="18" t="n"/>
      <c r="F1478" s="9">
        <f>D1478-E1478</f>
        <v/>
      </c>
      <c r="G1478">
        <f>IF(A1478="","",IFERROR(INDEX(Map_Line,MATCH(A1478,Map_Code,0)),"UNMAPPED"))</f>
        <v/>
      </c>
      <c r="H1478">
        <f>IF(A1478="","",IFERROR(INDEX(Map_Stmt,MATCH(A1478,Map_Code,0)),"UNMAPPED"))</f>
        <v/>
      </c>
      <c r="I1478" s="9">
        <f>IF(A1478="",0,IFERROR(F1478*INDEX(Map_Sign,MATCH(A1478,Map_Code,0)),0))</f>
        <v/>
      </c>
    </row>
    <row r="1479">
      <c r="A1479" s="4" t="n"/>
      <c r="B1479" s="4" t="n"/>
      <c r="C1479" s="5" t="n"/>
      <c r="D1479" s="18" t="n"/>
      <c r="E1479" s="18" t="n"/>
      <c r="F1479" s="9">
        <f>D1479-E1479</f>
        <v/>
      </c>
      <c r="G1479">
        <f>IF(A1479="","",IFERROR(INDEX(Map_Line,MATCH(A1479,Map_Code,0)),"UNMAPPED"))</f>
        <v/>
      </c>
      <c r="H1479">
        <f>IF(A1479="","",IFERROR(INDEX(Map_Stmt,MATCH(A1479,Map_Code,0)),"UNMAPPED"))</f>
        <v/>
      </c>
      <c r="I1479" s="9">
        <f>IF(A1479="",0,IFERROR(F1479*INDEX(Map_Sign,MATCH(A1479,Map_Code,0)),0))</f>
        <v/>
      </c>
    </row>
    <row r="1480">
      <c r="A1480" s="4" t="n"/>
      <c r="B1480" s="4" t="n"/>
      <c r="C1480" s="5" t="n"/>
      <c r="D1480" s="18" t="n"/>
      <c r="E1480" s="18" t="n"/>
      <c r="F1480" s="9">
        <f>D1480-E1480</f>
        <v/>
      </c>
      <c r="G1480">
        <f>IF(A1480="","",IFERROR(INDEX(Map_Line,MATCH(A1480,Map_Code,0)),"UNMAPPED"))</f>
        <v/>
      </c>
      <c r="H1480">
        <f>IF(A1480="","",IFERROR(INDEX(Map_Stmt,MATCH(A1480,Map_Code,0)),"UNMAPPED"))</f>
        <v/>
      </c>
      <c r="I1480" s="9">
        <f>IF(A1480="",0,IFERROR(F1480*INDEX(Map_Sign,MATCH(A1480,Map_Code,0)),0))</f>
        <v/>
      </c>
    </row>
    <row r="1481">
      <c r="A1481" s="4" t="n"/>
      <c r="B1481" s="4" t="n"/>
      <c r="C1481" s="5" t="n"/>
      <c r="D1481" s="18" t="n"/>
      <c r="E1481" s="18" t="n"/>
      <c r="F1481" s="9">
        <f>D1481-E1481</f>
        <v/>
      </c>
      <c r="G1481">
        <f>IF(A1481="","",IFERROR(INDEX(Map_Line,MATCH(A1481,Map_Code,0)),"UNMAPPED"))</f>
        <v/>
      </c>
      <c r="H1481">
        <f>IF(A1481="","",IFERROR(INDEX(Map_Stmt,MATCH(A1481,Map_Code,0)),"UNMAPPED"))</f>
        <v/>
      </c>
      <c r="I1481" s="9">
        <f>IF(A1481="",0,IFERROR(F1481*INDEX(Map_Sign,MATCH(A1481,Map_Code,0)),0))</f>
        <v/>
      </c>
    </row>
    <row r="1482">
      <c r="A1482" s="4" t="n"/>
      <c r="B1482" s="4" t="n"/>
      <c r="C1482" s="5" t="n"/>
      <c r="D1482" s="18" t="n"/>
      <c r="E1482" s="18" t="n"/>
      <c r="F1482" s="9">
        <f>D1482-E1482</f>
        <v/>
      </c>
      <c r="G1482">
        <f>IF(A1482="","",IFERROR(INDEX(Map_Line,MATCH(A1482,Map_Code,0)),"UNMAPPED"))</f>
        <v/>
      </c>
      <c r="H1482">
        <f>IF(A1482="","",IFERROR(INDEX(Map_Stmt,MATCH(A1482,Map_Code,0)),"UNMAPPED"))</f>
        <v/>
      </c>
      <c r="I1482" s="9">
        <f>IF(A1482="",0,IFERROR(F1482*INDEX(Map_Sign,MATCH(A1482,Map_Code,0)),0))</f>
        <v/>
      </c>
    </row>
    <row r="1483">
      <c r="A1483" s="4" t="n"/>
      <c r="B1483" s="4" t="n"/>
      <c r="C1483" s="5" t="n"/>
      <c r="D1483" s="18" t="n"/>
      <c r="E1483" s="18" t="n"/>
      <c r="F1483" s="9">
        <f>D1483-E1483</f>
        <v/>
      </c>
      <c r="G1483">
        <f>IF(A1483="","",IFERROR(INDEX(Map_Line,MATCH(A1483,Map_Code,0)),"UNMAPPED"))</f>
        <v/>
      </c>
      <c r="H1483">
        <f>IF(A1483="","",IFERROR(INDEX(Map_Stmt,MATCH(A1483,Map_Code,0)),"UNMAPPED"))</f>
        <v/>
      </c>
      <c r="I1483" s="9">
        <f>IF(A1483="",0,IFERROR(F1483*INDEX(Map_Sign,MATCH(A1483,Map_Code,0)),0))</f>
        <v/>
      </c>
    </row>
    <row r="1484">
      <c r="A1484" s="4" t="n"/>
      <c r="B1484" s="4" t="n"/>
      <c r="C1484" s="5" t="n"/>
      <c r="D1484" s="18" t="n"/>
      <c r="E1484" s="18" t="n"/>
      <c r="F1484" s="9">
        <f>D1484-E1484</f>
        <v/>
      </c>
      <c r="G1484">
        <f>IF(A1484="","",IFERROR(INDEX(Map_Line,MATCH(A1484,Map_Code,0)),"UNMAPPED"))</f>
        <v/>
      </c>
      <c r="H1484">
        <f>IF(A1484="","",IFERROR(INDEX(Map_Stmt,MATCH(A1484,Map_Code,0)),"UNMAPPED"))</f>
        <v/>
      </c>
      <c r="I1484" s="9">
        <f>IF(A1484="",0,IFERROR(F1484*INDEX(Map_Sign,MATCH(A1484,Map_Code,0)),0))</f>
        <v/>
      </c>
    </row>
    <row r="1485">
      <c r="A1485" s="4" t="n"/>
      <c r="B1485" s="4" t="n"/>
      <c r="C1485" s="5" t="n"/>
      <c r="D1485" s="18" t="n"/>
      <c r="E1485" s="18" t="n"/>
      <c r="F1485" s="9">
        <f>D1485-E1485</f>
        <v/>
      </c>
      <c r="G1485">
        <f>IF(A1485="","",IFERROR(INDEX(Map_Line,MATCH(A1485,Map_Code,0)),"UNMAPPED"))</f>
        <v/>
      </c>
      <c r="H1485">
        <f>IF(A1485="","",IFERROR(INDEX(Map_Stmt,MATCH(A1485,Map_Code,0)),"UNMAPPED"))</f>
        <v/>
      </c>
      <c r="I1485" s="9">
        <f>IF(A1485="",0,IFERROR(F1485*INDEX(Map_Sign,MATCH(A1485,Map_Code,0)),0))</f>
        <v/>
      </c>
    </row>
    <row r="1486">
      <c r="A1486" s="4" t="n"/>
      <c r="B1486" s="4" t="n"/>
      <c r="C1486" s="5" t="n"/>
      <c r="D1486" s="18" t="n"/>
      <c r="E1486" s="18" t="n"/>
      <c r="F1486" s="9">
        <f>D1486-E1486</f>
        <v/>
      </c>
      <c r="G1486">
        <f>IF(A1486="","",IFERROR(INDEX(Map_Line,MATCH(A1486,Map_Code,0)),"UNMAPPED"))</f>
        <v/>
      </c>
      <c r="H1486">
        <f>IF(A1486="","",IFERROR(INDEX(Map_Stmt,MATCH(A1486,Map_Code,0)),"UNMAPPED"))</f>
        <v/>
      </c>
      <c r="I1486" s="9">
        <f>IF(A1486="",0,IFERROR(F1486*INDEX(Map_Sign,MATCH(A1486,Map_Code,0)),0))</f>
        <v/>
      </c>
    </row>
    <row r="1487">
      <c r="A1487" s="4" t="n"/>
      <c r="B1487" s="4" t="n"/>
      <c r="C1487" s="5" t="n"/>
      <c r="D1487" s="18" t="n"/>
      <c r="E1487" s="18" t="n"/>
      <c r="F1487" s="9">
        <f>D1487-E1487</f>
        <v/>
      </c>
      <c r="G1487">
        <f>IF(A1487="","",IFERROR(INDEX(Map_Line,MATCH(A1487,Map_Code,0)),"UNMAPPED"))</f>
        <v/>
      </c>
      <c r="H1487">
        <f>IF(A1487="","",IFERROR(INDEX(Map_Stmt,MATCH(A1487,Map_Code,0)),"UNMAPPED"))</f>
        <v/>
      </c>
      <c r="I1487" s="9">
        <f>IF(A1487="",0,IFERROR(F1487*INDEX(Map_Sign,MATCH(A1487,Map_Code,0)),0))</f>
        <v/>
      </c>
    </row>
    <row r="1488">
      <c r="A1488" s="4" t="n"/>
      <c r="B1488" s="4" t="n"/>
      <c r="C1488" s="5" t="n"/>
      <c r="D1488" s="18" t="n"/>
      <c r="E1488" s="18" t="n"/>
      <c r="F1488" s="9">
        <f>D1488-E1488</f>
        <v/>
      </c>
      <c r="G1488">
        <f>IF(A1488="","",IFERROR(INDEX(Map_Line,MATCH(A1488,Map_Code,0)),"UNMAPPED"))</f>
        <v/>
      </c>
      <c r="H1488">
        <f>IF(A1488="","",IFERROR(INDEX(Map_Stmt,MATCH(A1488,Map_Code,0)),"UNMAPPED"))</f>
        <v/>
      </c>
      <c r="I1488" s="9">
        <f>IF(A1488="",0,IFERROR(F1488*INDEX(Map_Sign,MATCH(A1488,Map_Code,0)),0))</f>
        <v/>
      </c>
    </row>
    <row r="1489">
      <c r="A1489" s="4" t="n"/>
      <c r="B1489" s="4" t="n"/>
      <c r="C1489" s="5" t="n"/>
      <c r="D1489" s="18" t="n"/>
      <c r="E1489" s="18" t="n"/>
      <c r="F1489" s="9">
        <f>D1489-E1489</f>
        <v/>
      </c>
      <c r="G1489">
        <f>IF(A1489="","",IFERROR(INDEX(Map_Line,MATCH(A1489,Map_Code,0)),"UNMAPPED"))</f>
        <v/>
      </c>
      <c r="H1489">
        <f>IF(A1489="","",IFERROR(INDEX(Map_Stmt,MATCH(A1489,Map_Code,0)),"UNMAPPED"))</f>
        <v/>
      </c>
      <c r="I1489" s="9">
        <f>IF(A1489="",0,IFERROR(F1489*INDEX(Map_Sign,MATCH(A1489,Map_Code,0)),0))</f>
        <v/>
      </c>
    </row>
    <row r="1490">
      <c r="A1490" s="4" t="n"/>
      <c r="B1490" s="4" t="n"/>
      <c r="C1490" s="5" t="n"/>
      <c r="D1490" s="18" t="n"/>
      <c r="E1490" s="18" t="n"/>
      <c r="F1490" s="9">
        <f>D1490-E1490</f>
        <v/>
      </c>
      <c r="G1490">
        <f>IF(A1490="","",IFERROR(INDEX(Map_Line,MATCH(A1490,Map_Code,0)),"UNMAPPED"))</f>
        <v/>
      </c>
      <c r="H1490">
        <f>IF(A1490="","",IFERROR(INDEX(Map_Stmt,MATCH(A1490,Map_Code,0)),"UNMAPPED"))</f>
        <v/>
      </c>
      <c r="I1490" s="9">
        <f>IF(A1490="",0,IFERROR(F1490*INDEX(Map_Sign,MATCH(A1490,Map_Code,0)),0))</f>
        <v/>
      </c>
    </row>
    <row r="1491">
      <c r="A1491" s="4" t="n"/>
      <c r="B1491" s="4" t="n"/>
      <c r="C1491" s="5" t="n"/>
      <c r="D1491" s="18" t="n"/>
      <c r="E1491" s="18" t="n"/>
      <c r="F1491" s="9">
        <f>D1491-E1491</f>
        <v/>
      </c>
      <c r="G1491">
        <f>IF(A1491="","",IFERROR(INDEX(Map_Line,MATCH(A1491,Map_Code,0)),"UNMAPPED"))</f>
        <v/>
      </c>
      <c r="H1491">
        <f>IF(A1491="","",IFERROR(INDEX(Map_Stmt,MATCH(A1491,Map_Code,0)),"UNMAPPED"))</f>
        <v/>
      </c>
      <c r="I1491" s="9">
        <f>IF(A1491="",0,IFERROR(F1491*INDEX(Map_Sign,MATCH(A1491,Map_Code,0)),0))</f>
        <v/>
      </c>
    </row>
    <row r="1492">
      <c r="A1492" s="4" t="n"/>
      <c r="B1492" s="4" t="n"/>
      <c r="C1492" s="5" t="n"/>
      <c r="D1492" s="18" t="n"/>
      <c r="E1492" s="18" t="n"/>
      <c r="F1492" s="9">
        <f>D1492-E1492</f>
        <v/>
      </c>
      <c r="G1492">
        <f>IF(A1492="","",IFERROR(INDEX(Map_Line,MATCH(A1492,Map_Code,0)),"UNMAPPED"))</f>
        <v/>
      </c>
      <c r="H1492">
        <f>IF(A1492="","",IFERROR(INDEX(Map_Stmt,MATCH(A1492,Map_Code,0)),"UNMAPPED"))</f>
        <v/>
      </c>
      <c r="I1492" s="9">
        <f>IF(A1492="",0,IFERROR(F1492*INDEX(Map_Sign,MATCH(A1492,Map_Code,0)),0))</f>
        <v/>
      </c>
    </row>
    <row r="1493">
      <c r="A1493" s="4" t="n"/>
      <c r="B1493" s="4" t="n"/>
      <c r="C1493" s="5" t="n"/>
      <c r="D1493" s="18" t="n"/>
      <c r="E1493" s="18" t="n"/>
      <c r="F1493" s="9">
        <f>D1493-E1493</f>
        <v/>
      </c>
      <c r="G1493">
        <f>IF(A1493="","",IFERROR(INDEX(Map_Line,MATCH(A1493,Map_Code,0)),"UNMAPPED"))</f>
        <v/>
      </c>
      <c r="H1493">
        <f>IF(A1493="","",IFERROR(INDEX(Map_Stmt,MATCH(A1493,Map_Code,0)),"UNMAPPED"))</f>
        <v/>
      </c>
      <c r="I1493" s="9">
        <f>IF(A1493="",0,IFERROR(F1493*INDEX(Map_Sign,MATCH(A1493,Map_Code,0)),0))</f>
        <v/>
      </c>
    </row>
    <row r="1494">
      <c r="A1494" s="4" t="n"/>
      <c r="B1494" s="4" t="n"/>
      <c r="C1494" s="5" t="n"/>
      <c r="D1494" s="18" t="n"/>
      <c r="E1494" s="18" t="n"/>
      <c r="F1494" s="9">
        <f>D1494-E1494</f>
        <v/>
      </c>
      <c r="G1494">
        <f>IF(A1494="","",IFERROR(INDEX(Map_Line,MATCH(A1494,Map_Code,0)),"UNMAPPED"))</f>
        <v/>
      </c>
      <c r="H1494">
        <f>IF(A1494="","",IFERROR(INDEX(Map_Stmt,MATCH(A1494,Map_Code,0)),"UNMAPPED"))</f>
        <v/>
      </c>
      <c r="I1494" s="9">
        <f>IF(A1494="",0,IFERROR(F1494*INDEX(Map_Sign,MATCH(A1494,Map_Code,0)),0))</f>
        <v/>
      </c>
    </row>
    <row r="1495">
      <c r="A1495" s="4" t="n"/>
      <c r="B1495" s="4" t="n"/>
      <c r="C1495" s="5" t="n"/>
      <c r="D1495" s="18" t="n"/>
      <c r="E1495" s="18" t="n"/>
      <c r="F1495" s="9">
        <f>D1495-E1495</f>
        <v/>
      </c>
      <c r="G1495">
        <f>IF(A1495="","",IFERROR(INDEX(Map_Line,MATCH(A1495,Map_Code,0)),"UNMAPPED"))</f>
        <v/>
      </c>
      <c r="H1495">
        <f>IF(A1495="","",IFERROR(INDEX(Map_Stmt,MATCH(A1495,Map_Code,0)),"UNMAPPED"))</f>
        <v/>
      </c>
      <c r="I1495" s="9">
        <f>IF(A1495="",0,IFERROR(F1495*INDEX(Map_Sign,MATCH(A1495,Map_Code,0)),0))</f>
        <v/>
      </c>
    </row>
    <row r="1496">
      <c r="A1496" s="4" t="n"/>
      <c r="B1496" s="4" t="n"/>
      <c r="C1496" s="5" t="n"/>
      <c r="D1496" s="18" t="n"/>
      <c r="E1496" s="18" t="n"/>
      <c r="F1496" s="9">
        <f>D1496-E1496</f>
        <v/>
      </c>
      <c r="G1496">
        <f>IF(A1496="","",IFERROR(INDEX(Map_Line,MATCH(A1496,Map_Code,0)),"UNMAPPED"))</f>
        <v/>
      </c>
      <c r="H1496">
        <f>IF(A1496="","",IFERROR(INDEX(Map_Stmt,MATCH(A1496,Map_Code,0)),"UNMAPPED"))</f>
        <v/>
      </c>
      <c r="I1496" s="9">
        <f>IF(A1496="",0,IFERROR(F1496*INDEX(Map_Sign,MATCH(A1496,Map_Code,0)),0))</f>
        <v/>
      </c>
    </row>
    <row r="1497">
      <c r="A1497" s="4" t="n"/>
      <c r="B1497" s="4" t="n"/>
      <c r="C1497" s="5" t="n"/>
      <c r="D1497" s="18" t="n"/>
      <c r="E1497" s="18" t="n"/>
      <c r="F1497" s="9">
        <f>D1497-E1497</f>
        <v/>
      </c>
      <c r="G1497">
        <f>IF(A1497="","",IFERROR(INDEX(Map_Line,MATCH(A1497,Map_Code,0)),"UNMAPPED"))</f>
        <v/>
      </c>
      <c r="H1497">
        <f>IF(A1497="","",IFERROR(INDEX(Map_Stmt,MATCH(A1497,Map_Code,0)),"UNMAPPED"))</f>
        <v/>
      </c>
      <c r="I1497" s="9">
        <f>IF(A1497="",0,IFERROR(F1497*INDEX(Map_Sign,MATCH(A1497,Map_Code,0)),0))</f>
        <v/>
      </c>
    </row>
    <row r="1498">
      <c r="A1498" s="4" t="n"/>
      <c r="B1498" s="4" t="n"/>
      <c r="C1498" s="5" t="n"/>
      <c r="D1498" s="18" t="n"/>
      <c r="E1498" s="18" t="n"/>
      <c r="F1498" s="9">
        <f>D1498-E1498</f>
        <v/>
      </c>
      <c r="G1498">
        <f>IF(A1498="","",IFERROR(INDEX(Map_Line,MATCH(A1498,Map_Code,0)),"UNMAPPED"))</f>
        <v/>
      </c>
      <c r="H1498">
        <f>IF(A1498="","",IFERROR(INDEX(Map_Stmt,MATCH(A1498,Map_Code,0)),"UNMAPPED"))</f>
        <v/>
      </c>
      <c r="I1498" s="9">
        <f>IF(A1498="",0,IFERROR(F1498*INDEX(Map_Sign,MATCH(A1498,Map_Code,0)),0))</f>
        <v/>
      </c>
    </row>
    <row r="1499">
      <c r="A1499" s="4" t="n"/>
      <c r="B1499" s="4" t="n"/>
      <c r="C1499" s="5" t="n"/>
      <c r="D1499" s="18" t="n"/>
      <c r="E1499" s="18" t="n"/>
      <c r="F1499" s="9">
        <f>D1499-E1499</f>
        <v/>
      </c>
      <c r="G1499">
        <f>IF(A1499="","",IFERROR(INDEX(Map_Line,MATCH(A1499,Map_Code,0)),"UNMAPPED"))</f>
        <v/>
      </c>
      <c r="H1499">
        <f>IF(A1499="","",IFERROR(INDEX(Map_Stmt,MATCH(A1499,Map_Code,0)),"UNMAPPED"))</f>
        <v/>
      </c>
      <c r="I1499" s="9">
        <f>IF(A1499="",0,IFERROR(F1499*INDEX(Map_Sign,MATCH(A1499,Map_Code,0)),0))</f>
        <v/>
      </c>
    </row>
    <row r="1500">
      <c r="A1500" s="4" t="n"/>
      <c r="B1500" s="4" t="n"/>
      <c r="C1500" s="5" t="n"/>
      <c r="D1500" s="18" t="n"/>
      <c r="E1500" s="18" t="n"/>
      <c r="F1500" s="9">
        <f>D1500-E1500</f>
        <v/>
      </c>
      <c r="G1500">
        <f>IF(A1500="","",IFERROR(INDEX(Map_Line,MATCH(A1500,Map_Code,0)),"UNMAPPED"))</f>
        <v/>
      </c>
      <c r="H1500">
        <f>IF(A1500="","",IFERROR(INDEX(Map_Stmt,MATCH(A1500,Map_Code,0)),"UNMAPPED"))</f>
        <v/>
      </c>
      <c r="I1500" s="9">
        <f>IF(A1500="",0,IFERROR(F1500*INDEX(Map_Sign,MATCH(A1500,Map_Code,0)),0))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  <col width="7" customWidth="1" min="4" max="4"/>
    <col width="42" customWidth="1" min="5" max="5"/>
    <col width="11" customWidth="1" min="6" max="6"/>
  </cols>
  <sheetData>
    <row r="1">
      <c r="A1" s="6" t="inlineStr">
        <is>
          <t>Account code</t>
        </is>
      </c>
      <c r="B1" s="6" t="inlineStr">
        <is>
          <t>Report line</t>
        </is>
      </c>
      <c r="C1" s="6" t="inlineStr">
        <is>
          <t>Statement (IS or BS)</t>
        </is>
      </c>
      <c r="D1" s="6" t="inlineStr">
        <is>
          <t>Sign</t>
        </is>
      </c>
      <c r="E1" s="6" t="inlineStr">
        <is>
          <t>Account name</t>
        </is>
      </c>
      <c r="F1" s="6" t="inlineStr">
        <is>
          <t>Row check</t>
        </is>
      </c>
    </row>
    <row r="2">
      <c r="A2" s="4" t="n">
        <v>1000</v>
      </c>
      <c r="B2" s="4" t="inlineStr">
        <is>
          <t>Cash and cash equivalents</t>
        </is>
      </c>
      <c r="C2" s="4" t="inlineStr">
        <is>
          <t>BS</t>
        </is>
      </c>
      <c r="D2" s="4" t="n">
        <v>1</v>
      </c>
      <c r="E2" s="4" t="inlineStr">
        <is>
          <t>Cash - operating account</t>
        </is>
      </c>
      <c r="F2">
        <f>IF(A2="","",IF(AND(OR(C2="IS",C2="BS"),OR(D2=1,D2=-1)),"OK","FIX"))</f>
        <v/>
      </c>
    </row>
    <row r="3">
      <c r="A3" s="4" t="n">
        <v>1100</v>
      </c>
      <c r="B3" s="4" t="inlineStr">
        <is>
          <t>Accounts receivable</t>
        </is>
      </c>
      <c r="C3" s="4" t="inlineStr">
        <is>
          <t>BS</t>
        </is>
      </c>
      <c r="D3" s="4" t="n">
        <v>1</v>
      </c>
      <c r="E3" s="4" t="inlineStr">
        <is>
          <t>Accounts receivable - trade</t>
        </is>
      </c>
      <c r="F3">
        <f>IF(A3="","",IF(AND(OR(C3="IS",C3="BS"),OR(D3=1,D3=-1)),"OK","FIX"))</f>
        <v/>
      </c>
    </row>
    <row r="4">
      <c r="A4" s="4" t="n">
        <v>1200</v>
      </c>
      <c r="B4" s="4" t="inlineStr">
        <is>
          <t>Inventory</t>
        </is>
      </c>
      <c r="C4" s="4" t="inlineStr">
        <is>
          <t>BS</t>
        </is>
      </c>
      <c r="D4" s="4" t="n">
        <v>1</v>
      </c>
      <c r="E4" s="4" t="inlineStr">
        <is>
          <t>Inventory</t>
        </is>
      </c>
      <c r="F4">
        <f>IF(A4="","",IF(AND(OR(C4="IS",C4="BS"),OR(D4=1,D4=-1)),"OK","FIX"))</f>
        <v/>
      </c>
    </row>
    <row r="5">
      <c r="A5" s="4" t="n">
        <v>1500</v>
      </c>
      <c r="B5" s="4" t="inlineStr">
        <is>
          <t>Property and equipment, net</t>
        </is>
      </c>
      <c r="C5" s="4" t="inlineStr">
        <is>
          <t>BS</t>
        </is>
      </c>
      <c r="D5" s="4" t="n">
        <v>1</v>
      </c>
      <c r="E5" s="4" t="inlineStr">
        <is>
          <t>Property and equipment, at cost</t>
        </is>
      </c>
      <c r="F5">
        <f>IF(A5="","",IF(AND(OR(C5="IS",C5="BS"),OR(D5=1,D5=-1)),"OK","FIX"))</f>
        <v/>
      </c>
    </row>
    <row r="6">
      <c r="A6" s="4" t="n">
        <v>1590</v>
      </c>
      <c r="B6" s="4" t="inlineStr">
        <is>
          <t>Property and equipment, net</t>
        </is>
      </c>
      <c r="C6" s="4" t="inlineStr">
        <is>
          <t>BS</t>
        </is>
      </c>
      <c r="D6" s="4" t="n">
        <v>1</v>
      </c>
      <c r="E6" s="4" t="inlineStr">
        <is>
          <t>Accumulated depreciation</t>
        </is>
      </c>
      <c r="F6">
        <f>IF(A6="","",IF(AND(OR(C6="IS",C6="BS"),OR(D6=1,D6=-1)),"OK","FIX"))</f>
        <v/>
      </c>
    </row>
    <row r="7">
      <c r="A7" s="4" t="n">
        <v>2000</v>
      </c>
      <c r="B7" s="4" t="inlineStr">
        <is>
          <t>Accounts payable</t>
        </is>
      </c>
      <c r="C7" s="4" t="inlineStr">
        <is>
          <t>BS</t>
        </is>
      </c>
      <c r="D7" s="4" t="n">
        <v>-1</v>
      </c>
      <c r="E7" s="4" t="inlineStr">
        <is>
          <t>Accounts payable - trade</t>
        </is>
      </c>
      <c r="F7">
        <f>IF(A7="","",IF(AND(OR(C7="IS",C7="BS"),OR(D7=1,D7=-1)),"OK","FIX"))</f>
        <v/>
      </c>
    </row>
    <row r="8">
      <c r="A8" s="4" t="n">
        <v>2100</v>
      </c>
      <c r="B8" s="4" t="inlineStr">
        <is>
          <t>Accrued liabilities</t>
        </is>
      </c>
      <c r="C8" s="4" t="inlineStr">
        <is>
          <t>BS</t>
        </is>
      </c>
      <c r="D8" s="4" t="n">
        <v>-1</v>
      </c>
      <c r="E8" s="4" t="inlineStr">
        <is>
          <t>Accrued liabilities</t>
        </is>
      </c>
      <c r="F8">
        <f>IF(A8="","",IF(AND(OR(C8="IS",C8="BS"),OR(D8=1,D8=-1)),"OK","FIX"))</f>
        <v/>
      </c>
    </row>
    <row r="9">
      <c r="A9" s="4" t="n">
        <v>2200</v>
      </c>
      <c r="B9" s="4" t="inlineStr">
        <is>
          <t>Income taxes payable</t>
        </is>
      </c>
      <c r="C9" s="4" t="inlineStr">
        <is>
          <t>BS</t>
        </is>
      </c>
      <c r="D9" s="4" t="n">
        <v>-1</v>
      </c>
      <c r="E9" s="4" t="inlineStr">
        <is>
          <t>Income taxes payable</t>
        </is>
      </c>
      <c r="F9">
        <f>IF(A9="","",IF(AND(OR(C9="IS",C9="BS"),OR(D9=1,D9=-1)),"OK","FIX"))</f>
        <v/>
      </c>
    </row>
    <row r="10">
      <c r="A10" s="4" t="n">
        <v>2500</v>
      </c>
      <c r="B10" s="4" t="inlineStr">
        <is>
          <t>Term loan</t>
        </is>
      </c>
      <c r="C10" s="4" t="inlineStr">
        <is>
          <t>BS</t>
        </is>
      </c>
      <c r="D10" s="4" t="n">
        <v>-1</v>
      </c>
      <c r="E10" s="4" t="inlineStr">
        <is>
          <t>Term loan</t>
        </is>
      </c>
      <c r="F10">
        <f>IF(A10="","",IF(AND(OR(C10="IS",C10="BS"),OR(D10=1,D10=-1)),"OK","FIX"))</f>
        <v/>
      </c>
    </row>
    <row r="11">
      <c r="A11" s="4" t="n">
        <v>3000</v>
      </c>
      <c r="B11" s="4" t="inlineStr">
        <is>
          <t>Common stock</t>
        </is>
      </c>
      <c r="C11" s="4" t="inlineStr">
        <is>
          <t>BS</t>
        </is>
      </c>
      <c r="D11" s="4" t="n">
        <v>-1</v>
      </c>
      <c r="E11" s="4" t="inlineStr">
        <is>
          <t>Common stock</t>
        </is>
      </c>
      <c r="F11">
        <f>IF(A11="","",IF(AND(OR(C11="IS",C11="BS"),OR(D11=1,D11=-1)),"OK","FIX"))</f>
        <v/>
      </c>
    </row>
    <row r="12">
      <c r="A12" s="4" t="n">
        <v>3100</v>
      </c>
      <c r="B12" s="4" t="inlineStr">
        <is>
          <t>Retained earnings</t>
        </is>
      </c>
      <c r="C12" s="4" t="inlineStr">
        <is>
          <t>BS</t>
        </is>
      </c>
      <c r="D12" s="4" t="n">
        <v>-1</v>
      </c>
      <c r="E12" s="4" t="inlineStr">
        <is>
          <t>Retained earnings</t>
        </is>
      </c>
      <c r="F12">
        <f>IF(A12="","",IF(AND(OR(C12="IS",C12="BS"),OR(D12=1,D12=-1)),"OK","FIX"))</f>
        <v/>
      </c>
    </row>
    <row r="13">
      <c r="A13" s="4" t="n">
        <v>3200</v>
      </c>
      <c r="B13" s="4" t="inlineStr">
        <is>
          <t>Dividends</t>
        </is>
      </c>
      <c r="C13" s="4" t="inlineStr">
        <is>
          <t>BS</t>
        </is>
      </c>
      <c r="D13" s="4" t="n">
        <v>-1</v>
      </c>
      <c r="E13" s="4" t="inlineStr">
        <is>
          <t>Dividends</t>
        </is>
      </c>
      <c r="F13">
        <f>IF(A13="","",IF(AND(OR(C13="IS",C13="BS"),OR(D13=1,D13=-1)),"OK","FIX"))</f>
        <v/>
      </c>
    </row>
    <row r="14">
      <c r="A14" s="4" t="n">
        <v>4000</v>
      </c>
      <c r="B14" s="4" t="inlineStr">
        <is>
          <t>Revenue</t>
        </is>
      </c>
      <c r="C14" s="4" t="inlineStr">
        <is>
          <t>IS</t>
        </is>
      </c>
      <c r="D14" s="4" t="n">
        <v>-1</v>
      </c>
      <c r="E14" s="4" t="inlineStr">
        <is>
          <t>Product sales</t>
        </is>
      </c>
      <c r="F14">
        <f>IF(A14="","",IF(AND(OR(C14="IS",C14="BS"),OR(D14=1,D14=-1)),"OK","FIX"))</f>
        <v/>
      </c>
    </row>
    <row r="15">
      <c r="A15" s="4" t="n">
        <v>4100</v>
      </c>
      <c r="B15" s="4" t="inlineStr">
        <is>
          <t>Revenue</t>
        </is>
      </c>
      <c r="C15" s="4" t="inlineStr">
        <is>
          <t>IS</t>
        </is>
      </c>
      <c r="D15" s="4" t="n">
        <v>-1</v>
      </c>
      <c r="E15" s="4" t="inlineStr">
        <is>
          <t>Sales returns and allowances</t>
        </is>
      </c>
      <c r="F15">
        <f>IF(A15="","",IF(AND(OR(C15="IS",C15="BS"),OR(D15=1,D15=-1)),"OK","FIX"))</f>
        <v/>
      </c>
    </row>
    <row r="16">
      <c r="A16" s="4" t="n">
        <v>5000</v>
      </c>
      <c r="B16" s="4" t="inlineStr">
        <is>
          <t>Cost of goods sold</t>
        </is>
      </c>
      <c r="C16" s="4" t="inlineStr">
        <is>
          <t>IS</t>
        </is>
      </c>
      <c r="D16" s="4" t="n">
        <v>1</v>
      </c>
      <c r="E16" s="4" t="inlineStr">
        <is>
          <t>Cost of goods sold</t>
        </is>
      </c>
      <c r="F16">
        <f>IF(A16="","",IF(AND(OR(C16="IS",C16="BS"),OR(D16=1,D16=-1)),"OK","FIX"))</f>
        <v/>
      </c>
    </row>
    <row r="17">
      <c r="A17" s="4" t="n">
        <v>6000</v>
      </c>
      <c r="B17" s="4" t="inlineStr">
        <is>
          <t>Salaries and benefits</t>
        </is>
      </c>
      <c r="C17" s="4" t="inlineStr">
        <is>
          <t>IS</t>
        </is>
      </c>
      <c r="D17" s="4" t="n">
        <v>1</v>
      </c>
      <c r="E17" s="4" t="inlineStr">
        <is>
          <t>Salaries and wages</t>
        </is>
      </c>
      <c r="F17">
        <f>IF(A17="","",IF(AND(OR(C17="IS",C17="BS"),OR(D17=1,D17=-1)),"OK","FIX"))</f>
        <v/>
      </c>
    </row>
    <row r="18">
      <c r="A18" s="4" t="n">
        <v>6050</v>
      </c>
      <c r="B18" s="4" t="inlineStr">
        <is>
          <t>Salaries and benefits</t>
        </is>
      </c>
      <c r="C18" s="4" t="inlineStr">
        <is>
          <t>IS</t>
        </is>
      </c>
      <c r="D18" s="4" t="n">
        <v>1</v>
      </c>
      <c r="E18" s="4" t="inlineStr">
        <is>
          <t>Payroll taxes and benefits</t>
        </is>
      </c>
      <c r="F18">
        <f>IF(A18="","",IF(AND(OR(C18="IS",C18="BS"),OR(D18=1,D18=-1)),"OK","FIX"))</f>
        <v/>
      </c>
    </row>
    <row r="19">
      <c r="A19" s="4" t="n">
        <v>6200</v>
      </c>
      <c r="B19" s="4" t="inlineStr">
        <is>
          <t>Rent and occupancy</t>
        </is>
      </c>
      <c r="C19" s="4" t="inlineStr">
        <is>
          <t>IS</t>
        </is>
      </c>
      <c r="D19" s="4" t="n">
        <v>1</v>
      </c>
      <c r="E19" s="4" t="inlineStr">
        <is>
          <t>Rent and occupancy</t>
        </is>
      </c>
      <c r="F19">
        <f>IF(A19="","",IF(AND(OR(C19="IS",C19="BS"),OR(D19=1,D19=-1)),"OK","FIX"))</f>
        <v/>
      </c>
    </row>
    <row r="20">
      <c r="A20" s="4" t="n">
        <v>6500</v>
      </c>
      <c r="B20" s="4" t="inlineStr">
        <is>
          <t>Other SG&amp;A</t>
        </is>
      </c>
      <c r="C20" s="4" t="inlineStr">
        <is>
          <t>IS</t>
        </is>
      </c>
      <c r="D20" s="4" t="n">
        <v>1</v>
      </c>
      <c r="E20" s="4" t="inlineStr">
        <is>
          <t>Other selling, general and administrative</t>
        </is>
      </c>
      <c r="F20">
        <f>IF(A20="","",IF(AND(OR(C20="IS",C20="BS"),OR(D20=1,D20=-1)),"OK","FIX"))</f>
        <v/>
      </c>
    </row>
    <row r="21">
      <c r="A21" s="4" t="n">
        <v>6800</v>
      </c>
      <c r="B21" s="4" t="inlineStr">
        <is>
          <t>Depreciation and amortization</t>
        </is>
      </c>
      <c r="C21" s="4" t="inlineStr">
        <is>
          <t>IS</t>
        </is>
      </c>
      <c r="D21" s="4" t="n">
        <v>1</v>
      </c>
      <c r="E21" s="4" t="inlineStr">
        <is>
          <t>Depreciation</t>
        </is>
      </c>
      <c r="F21">
        <f>IF(A21="","",IF(AND(OR(C21="IS",C21="BS"),OR(D21=1,D21=-1)),"OK","FIX"))</f>
        <v/>
      </c>
    </row>
    <row r="22">
      <c r="A22" s="4" t="n">
        <v>7000</v>
      </c>
      <c r="B22" s="4" t="inlineStr">
        <is>
          <t>Interest expense</t>
        </is>
      </c>
      <c r="C22" s="4" t="inlineStr">
        <is>
          <t>IS</t>
        </is>
      </c>
      <c r="D22" s="4" t="n">
        <v>1</v>
      </c>
      <c r="E22" s="4" t="inlineStr">
        <is>
          <t>Interest expense</t>
        </is>
      </c>
      <c r="F22">
        <f>IF(A22="","",IF(AND(OR(C22="IS",C22="BS"),OR(D22=1,D22=-1)),"OK","FIX"))</f>
        <v/>
      </c>
    </row>
    <row r="23">
      <c r="A23" s="4" t="n">
        <v>8000</v>
      </c>
      <c r="B23" s="4" t="inlineStr">
        <is>
          <t>Income tax expense</t>
        </is>
      </c>
      <c r="C23" s="4" t="inlineStr">
        <is>
          <t>IS</t>
        </is>
      </c>
      <c r="D23" s="4" t="n">
        <v>1</v>
      </c>
      <c r="E23" s="4" t="inlineStr">
        <is>
          <t>Income tax expense</t>
        </is>
      </c>
      <c r="F23">
        <f>IF(A23="","",IF(AND(OR(C23="IS",C23="BS"),OR(D23=1,D23=-1)),"OK","FIX"))</f>
        <v/>
      </c>
    </row>
    <row r="24">
      <c r="A24" s="4" t="n"/>
      <c r="B24" s="4" t="n"/>
      <c r="C24" s="4" t="n"/>
      <c r="D24" s="4" t="n"/>
      <c r="E24" s="4" t="n"/>
      <c r="F24">
        <f>IF(A24="","",IF(AND(OR(C24="IS",C24="BS"),OR(D24=1,D24=-1)),"OK","FIX"))</f>
        <v/>
      </c>
    </row>
    <row r="25">
      <c r="A25" s="4" t="n"/>
      <c r="B25" s="4" t="n"/>
      <c r="C25" s="4" t="n"/>
      <c r="D25" s="4" t="n"/>
      <c r="E25" s="4" t="n"/>
      <c r="F25">
        <f>IF(A25="","",IF(AND(OR(C25="IS",C25="BS"),OR(D25=1,D25=-1)),"OK","FIX"))</f>
        <v/>
      </c>
    </row>
    <row r="26">
      <c r="A26" s="4" t="n"/>
      <c r="B26" s="4" t="n"/>
      <c r="C26" s="4" t="n"/>
      <c r="D26" s="4" t="n"/>
      <c r="E26" s="4" t="n"/>
      <c r="F26">
        <f>IF(A26="","",IF(AND(OR(C26="IS",C26="BS"),OR(D26=1,D26=-1)),"OK","FIX"))</f>
        <v/>
      </c>
    </row>
    <row r="27">
      <c r="A27" s="4" t="n"/>
      <c r="B27" s="4" t="n"/>
      <c r="C27" s="4" t="n"/>
      <c r="D27" s="4" t="n"/>
      <c r="E27" s="4" t="n"/>
      <c r="F27">
        <f>IF(A27="","",IF(AND(OR(C27="IS",C27="BS"),OR(D27=1,D27=-1)),"OK","FIX"))</f>
        <v/>
      </c>
    </row>
    <row r="28">
      <c r="A28" s="4" t="n"/>
      <c r="B28" s="4" t="n"/>
      <c r="C28" s="4" t="n"/>
      <c r="D28" s="4" t="n"/>
      <c r="E28" s="4" t="n"/>
      <c r="F28">
        <f>IF(A28="","",IF(AND(OR(C28="IS",C28="BS"),OR(D28=1,D28=-1)),"OK","FIX"))</f>
        <v/>
      </c>
    </row>
    <row r="29">
      <c r="A29" s="4" t="n"/>
      <c r="B29" s="4" t="n"/>
      <c r="C29" s="4" t="n"/>
      <c r="D29" s="4" t="n"/>
      <c r="E29" s="4" t="n"/>
      <c r="F29">
        <f>IF(A29="","",IF(AND(OR(C29="IS",C29="BS"),OR(D29=1,D29=-1)),"OK","FIX"))</f>
        <v/>
      </c>
    </row>
    <row r="30">
      <c r="A30" s="4" t="n"/>
      <c r="B30" s="4" t="n"/>
      <c r="C30" s="4" t="n"/>
      <c r="D30" s="4" t="n"/>
      <c r="E30" s="4" t="n"/>
      <c r="F30">
        <f>IF(A30="","",IF(AND(OR(C30="IS",C30="BS"),OR(D30=1,D30=-1)),"OK","FIX"))</f>
        <v/>
      </c>
    </row>
    <row r="31">
      <c r="A31" s="4" t="n"/>
      <c r="B31" s="4" t="n"/>
      <c r="C31" s="4" t="n"/>
      <c r="D31" s="4" t="n"/>
      <c r="E31" s="4" t="n"/>
      <c r="F31">
        <f>IF(A31="","",IF(AND(OR(C31="IS",C31="BS"),OR(D31=1,D31=-1)),"OK","FIX"))</f>
        <v/>
      </c>
    </row>
    <row r="32">
      <c r="A32" s="4" t="n"/>
      <c r="B32" s="4" t="n"/>
      <c r="C32" s="4" t="n"/>
      <c r="D32" s="4" t="n"/>
      <c r="E32" s="4" t="n"/>
      <c r="F32">
        <f>IF(A32="","",IF(AND(OR(C32="IS",C32="BS"),OR(D32=1,D32=-1)),"OK","FIX"))</f>
        <v/>
      </c>
    </row>
    <row r="33">
      <c r="A33" s="4" t="n"/>
      <c r="B33" s="4" t="n"/>
      <c r="C33" s="4" t="n"/>
      <c r="D33" s="4" t="n"/>
      <c r="E33" s="4" t="n"/>
      <c r="F33">
        <f>IF(A33="","",IF(AND(OR(C33="IS",C33="BS"),OR(D33=1,D33=-1)),"OK","FIX"))</f>
        <v/>
      </c>
    </row>
    <row r="34">
      <c r="A34" s="4" t="n"/>
      <c r="B34" s="4" t="n"/>
      <c r="C34" s="4" t="n"/>
      <c r="D34" s="4" t="n"/>
      <c r="E34" s="4" t="n"/>
      <c r="F34">
        <f>IF(A34="","",IF(AND(OR(C34="IS",C34="BS"),OR(D34=1,D34=-1)),"OK","FIX"))</f>
        <v/>
      </c>
    </row>
    <row r="35">
      <c r="A35" s="4" t="n"/>
      <c r="B35" s="4" t="n"/>
      <c r="C35" s="4" t="n"/>
      <c r="D35" s="4" t="n"/>
      <c r="E35" s="4" t="n"/>
      <c r="F35">
        <f>IF(A35="","",IF(AND(OR(C35="IS",C35="BS"),OR(D35=1,D35=-1)),"OK","FIX"))</f>
        <v/>
      </c>
    </row>
    <row r="36">
      <c r="A36" s="4" t="n"/>
      <c r="B36" s="4" t="n"/>
      <c r="C36" s="4" t="n"/>
      <c r="D36" s="4" t="n"/>
      <c r="E36" s="4" t="n"/>
      <c r="F36">
        <f>IF(A36="","",IF(AND(OR(C36="IS",C36="BS"),OR(D36=1,D36=-1)),"OK","FIX"))</f>
        <v/>
      </c>
    </row>
    <row r="37">
      <c r="A37" s="4" t="n"/>
      <c r="B37" s="4" t="n"/>
      <c r="C37" s="4" t="n"/>
      <c r="D37" s="4" t="n"/>
      <c r="E37" s="4" t="n"/>
      <c r="F37">
        <f>IF(A37="","",IF(AND(OR(C37="IS",C37="BS"),OR(D37=1,D37=-1)),"OK","FIX"))</f>
        <v/>
      </c>
    </row>
    <row r="38">
      <c r="A38" s="4" t="n"/>
      <c r="B38" s="4" t="n"/>
      <c r="C38" s="4" t="n"/>
      <c r="D38" s="4" t="n"/>
      <c r="E38" s="4" t="n"/>
      <c r="F38">
        <f>IF(A38="","",IF(AND(OR(C38="IS",C38="BS"),OR(D38=1,D38=-1)),"OK","FIX"))</f>
        <v/>
      </c>
    </row>
    <row r="39">
      <c r="A39" s="4" t="n"/>
      <c r="B39" s="4" t="n"/>
      <c r="C39" s="4" t="n"/>
      <c r="D39" s="4" t="n"/>
      <c r="E39" s="4" t="n"/>
      <c r="F39">
        <f>IF(A39="","",IF(AND(OR(C39="IS",C39="BS"),OR(D39=1,D39=-1)),"OK","FIX"))</f>
        <v/>
      </c>
    </row>
    <row r="40">
      <c r="A40" s="4" t="n"/>
      <c r="B40" s="4" t="n"/>
      <c r="C40" s="4" t="n"/>
      <c r="D40" s="4" t="n"/>
      <c r="E40" s="4" t="n"/>
      <c r="F40">
        <f>IF(A40="","",IF(AND(OR(C40="IS",C40="BS"),OR(D40=1,D40=-1)),"OK","FIX"))</f>
        <v/>
      </c>
    </row>
    <row r="41">
      <c r="A41" s="4" t="n"/>
      <c r="B41" s="4" t="n"/>
      <c r="C41" s="4" t="n"/>
      <c r="D41" s="4" t="n"/>
      <c r="E41" s="4" t="n"/>
      <c r="F41">
        <f>IF(A41="","",IF(AND(OR(C41="IS",C41="BS"),OR(D41=1,D41=-1)),"OK","FIX"))</f>
        <v/>
      </c>
    </row>
    <row r="42">
      <c r="A42" s="4" t="n"/>
      <c r="B42" s="4" t="n"/>
      <c r="C42" s="4" t="n"/>
      <c r="D42" s="4" t="n"/>
      <c r="E42" s="4" t="n"/>
      <c r="F42">
        <f>IF(A42="","",IF(AND(OR(C42="IS",C42="BS"),OR(D42=1,D42=-1)),"OK","FIX"))</f>
        <v/>
      </c>
    </row>
    <row r="43">
      <c r="A43" s="4" t="n"/>
      <c r="B43" s="4" t="n"/>
      <c r="C43" s="4" t="n"/>
      <c r="D43" s="4" t="n"/>
      <c r="E43" s="4" t="n"/>
      <c r="F43">
        <f>IF(A43="","",IF(AND(OR(C43="IS",C43="BS"),OR(D43=1,D43=-1)),"OK","FIX"))</f>
        <v/>
      </c>
    </row>
    <row r="44">
      <c r="A44" s="4" t="n"/>
      <c r="B44" s="4" t="n"/>
      <c r="C44" s="4" t="n"/>
      <c r="D44" s="4" t="n"/>
      <c r="E44" s="4" t="n"/>
      <c r="F44">
        <f>IF(A44="","",IF(AND(OR(C44="IS",C44="BS"),OR(D44=1,D44=-1)),"OK","FIX"))</f>
        <v/>
      </c>
    </row>
    <row r="45">
      <c r="A45" s="4" t="n"/>
      <c r="B45" s="4" t="n"/>
      <c r="C45" s="4" t="n"/>
      <c r="D45" s="4" t="n"/>
      <c r="E45" s="4" t="n"/>
      <c r="F45">
        <f>IF(A45="","",IF(AND(OR(C45="IS",C45="BS"),OR(D45=1,D45=-1)),"OK","FIX"))</f>
        <v/>
      </c>
    </row>
    <row r="46">
      <c r="A46" s="4" t="n"/>
      <c r="B46" s="4" t="n"/>
      <c r="C46" s="4" t="n"/>
      <c r="D46" s="4" t="n"/>
      <c r="E46" s="4" t="n"/>
      <c r="F46">
        <f>IF(A46="","",IF(AND(OR(C46="IS",C46="BS"),OR(D46=1,D46=-1)),"OK","FIX"))</f>
        <v/>
      </c>
    </row>
    <row r="47">
      <c r="A47" s="4" t="n"/>
      <c r="B47" s="4" t="n"/>
      <c r="C47" s="4" t="n"/>
      <c r="D47" s="4" t="n"/>
      <c r="E47" s="4" t="n"/>
      <c r="F47">
        <f>IF(A47="","",IF(AND(OR(C47="IS",C47="BS"),OR(D47=1,D47=-1)),"OK","FIX"))</f>
        <v/>
      </c>
    </row>
    <row r="48">
      <c r="A48" s="4" t="n"/>
      <c r="B48" s="4" t="n"/>
      <c r="C48" s="4" t="n"/>
      <c r="D48" s="4" t="n"/>
      <c r="E48" s="4" t="n"/>
      <c r="F48">
        <f>IF(A48="","",IF(AND(OR(C48="IS",C48="BS"),OR(D48=1,D48=-1)),"OK","FIX"))</f>
        <v/>
      </c>
    </row>
    <row r="49">
      <c r="A49" s="4" t="n"/>
      <c r="B49" s="4" t="n"/>
      <c r="C49" s="4" t="n"/>
      <c r="D49" s="4" t="n"/>
      <c r="E49" s="4" t="n"/>
      <c r="F49">
        <f>IF(A49="","",IF(AND(OR(C49="IS",C49="BS"),OR(D49=1,D49=-1)),"OK","FIX"))</f>
        <v/>
      </c>
    </row>
    <row r="50">
      <c r="A50" s="4" t="n"/>
      <c r="B50" s="4" t="n"/>
      <c r="C50" s="4" t="n"/>
      <c r="D50" s="4" t="n"/>
      <c r="E50" s="4" t="n"/>
      <c r="F50">
        <f>IF(A50="","",IF(AND(OR(C50="IS",C50="BS"),OR(D50=1,D50=-1)),"OK","FIX"))</f>
        <v/>
      </c>
    </row>
    <row r="51">
      <c r="A51" s="4" t="n"/>
      <c r="B51" s="4" t="n"/>
      <c r="C51" s="4" t="n"/>
      <c r="D51" s="4" t="n"/>
      <c r="E51" s="4" t="n"/>
      <c r="F51">
        <f>IF(A51="","",IF(AND(OR(C51="IS",C51="BS"),OR(D51=1,D51=-1)),"OK","FIX"))</f>
        <v/>
      </c>
    </row>
    <row r="52">
      <c r="A52" s="4" t="n"/>
      <c r="B52" s="4" t="n"/>
      <c r="C52" s="4" t="n"/>
      <c r="D52" s="4" t="n"/>
      <c r="E52" s="4" t="n"/>
      <c r="F52">
        <f>IF(A52="","",IF(AND(OR(C52="IS",C52="BS"),OR(D52=1,D52=-1)),"OK","FIX"))</f>
        <v/>
      </c>
    </row>
    <row r="53">
      <c r="A53" s="4" t="n"/>
      <c r="B53" s="4" t="n"/>
      <c r="C53" s="4" t="n"/>
      <c r="D53" s="4" t="n"/>
      <c r="E53" s="4" t="n"/>
      <c r="F53">
        <f>IF(A53="","",IF(AND(OR(C53="IS",C53="BS"),OR(D53=1,D53=-1)),"OK","FIX"))</f>
        <v/>
      </c>
    </row>
    <row r="54">
      <c r="A54" s="4" t="n"/>
      <c r="B54" s="4" t="n"/>
      <c r="C54" s="4" t="n"/>
      <c r="D54" s="4" t="n"/>
      <c r="E54" s="4" t="n"/>
      <c r="F54">
        <f>IF(A54="","",IF(AND(OR(C54="IS",C54="BS"),OR(D54=1,D54=-1)),"OK","FIX"))</f>
        <v/>
      </c>
    </row>
    <row r="55">
      <c r="A55" s="4" t="n"/>
      <c r="B55" s="4" t="n"/>
      <c r="C55" s="4" t="n"/>
      <c r="D55" s="4" t="n"/>
      <c r="E55" s="4" t="n"/>
      <c r="F55">
        <f>IF(A55="","",IF(AND(OR(C55="IS",C55="BS"),OR(D55=1,D55=-1)),"OK","FIX"))</f>
        <v/>
      </c>
    </row>
    <row r="56">
      <c r="A56" s="4" t="n"/>
      <c r="B56" s="4" t="n"/>
      <c r="C56" s="4" t="n"/>
      <c r="D56" s="4" t="n"/>
      <c r="E56" s="4" t="n"/>
      <c r="F56">
        <f>IF(A56="","",IF(AND(OR(C56="IS",C56="BS"),OR(D56=1,D56=-1)),"OK","FIX"))</f>
        <v/>
      </c>
    </row>
    <row r="57">
      <c r="A57" s="4" t="n"/>
      <c r="B57" s="4" t="n"/>
      <c r="C57" s="4" t="n"/>
      <c r="D57" s="4" t="n"/>
      <c r="E57" s="4" t="n"/>
      <c r="F57">
        <f>IF(A57="","",IF(AND(OR(C57="IS",C57="BS"),OR(D57=1,D57=-1)),"OK","FIX"))</f>
        <v/>
      </c>
    </row>
    <row r="58">
      <c r="A58" s="4" t="n"/>
      <c r="B58" s="4" t="n"/>
      <c r="C58" s="4" t="n"/>
      <c r="D58" s="4" t="n"/>
      <c r="E58" s="4" t="n"/>
      <c r="F58">
        <f>IF(A58="","",IF(AND(OR(C58="IS",C58="BS"),OR(D58=1,D58=-1)),"OK","FIX"))</f>
        <v/>
      </c>
    </row>
    <row r="59">
      <c r="A59" s="4" t="n"/>
      <c r="B59" s="4" t="n"/>
      <c r="C59" s="4" t="n"/>
      <c r="D59" s="4" t="n"/>
      <c r="E59" s="4" t="n"/>
      <c r="F59">
        <f>IF(A59="","",IF(AND(OR(C59="IS",C59="BS"),OR(D59=1,D59=-1)),"OK","FIX"))</f>
        <v/>
      </c>
    </row>
    <row r="60">
      <c r="A60" s="4" t="n"/>
      <c r="B60" s="4" t="n"/>
      <c r="C60" s="4" t="n"/>
      <c r="D60" s="4" t="n"/>
      <c r="E60" s="4" t="n"/>
      <c r="F60">
        <f>IF(A60="","",IF(AND(OR(C60="IS",C60="BS"),OR(D60=1,D60=-1)),"OK","FIX"))</f>
        <v/>
      </c>
    </row>
    <row r="61">
      <c r="A61" s="4" t="n"/>
      <c r="B61" s="4" t="n"/>
      <c r="C61" s="4" t="n"/>
      <c r="D61" s="4" t="n"/>
      <c r="E61" s="4" t="n"/>
      <c r="F61">
        <f>IF(A61="","",IF(AND(OR(C61="IS",C61="BS"),OR(D61=1,D61=-1)),"OK","FIX"))</f>
        <v/>
      </c>
    </row>
    <row r="62">
      <c r="A62" s="4" t="n"/>
      <c r="B62" s="4" t="n"/>
      <c r="C62" s="4" t="n"/>
      <c r="D62" s="4" t="n"/>
      <c r="E62" s="4" t="n"/>
      <c r="F62">
        <f>IF(A62="","",IF(AND(OR(C62="IS",C62="BS"),OR(D62=1,D62=-1)),"OK","FIX"))</f>
        <v/>
      </c>
    </row>
    <row r="63">
      <c r="A63" s="4" t="n"/>
      <c r="B63" s="4" t="n"/>
      <c r="C63" s="4" t="n"/>
      <c r="D63" s="4" t="n"/>
      <c r="E63" s="4" t="n"/>
      <c r="F63">
        <f>IF(A63="","",IF(AND(OR(C63="IS",C63="BS"),OR(D63=1,D63=-1)),"OK","FIX"))</f>
        <v/>
      </c>
    </row>
    <row r="64">
      <c r="A64" s="4" t="n"/>
      <c r="B64" s="4" t="n"/>
      <c r="C64" s="4" t="n"/>
      <c r="D64" s="4" t="n"/>
      <c r="E64" s="4" t="n"/>
      <c r="F64">
        <f>IF(A64="","",IF(AND(OR(C64="IS",C64="BS"),OR(D64=1,D64=-1)),"OK","FIX"))</f>
        <v/>
      </c>
    </row>
    <row r="65">
      <c r="A65" s="4" t="n"/>
      <c r="B65" s="4" t="n"/>
      <c r="C65" s="4" t="n"/>
      <c r="D65" s="4" t="n"/>
      <c r="E65" s="4" t="n"/>
      <c r="F65">
        <f>IF(A65="","",IF(AND(OR(C65="IS",C65="BS"),OR(D65=1,D65=-1)),"OK","FIX"))</f>
        <v/>
      </c>
    </row>
    <row r="66">
      <c r="A66" s="4" t="n"/>
      <c r="B66" s="4" t="n"/>
      <c r="C66" s="4" t="n"/>
      <c r="D66" s="4" t="n"/>
      <c r="E66" s="4" t="n"/>
      <c r="F66">
        <f>IF(A66="","",IF(AND(OR(C66="IS",C66="BS"),OR(D66=1,D66=-1)),"OK","FIX"))</f>
        <v/>
      </c>
    </row>
    <row r="67">
      <c r="A67" s="4" t="n"/>
      <c r="B67" s="4" t="n"/>
      <c r="C67" s="4" t="n"/>
      <c r="D67" s="4" t="n"/>
      <c r="E67" s="4" t="n"/>
      <c r="F67">
        <f>IF(A67="","",IF(AND(OR(C67="IS",C67="BS"),OR(D67=1,D67=-1)),"OK","FIX"))</f>
        <v/>
      </c>
    </row>
    <row r="68">
      <c r="A68" s="4" t="n"/>
      <c r="B68" s="4" t="n"/>
      <c r="C68" s="4" t="n"/>
      <c r="D68" s="4" t="n"/>
      <c r="E68" s="4" t="n"/>
      <c r="F68">
        <f>IF(A68="","",IF(AND(OR(C68="IS",C68="BS"),OR(D68=1,D68=-1)),"OK","FIX"))</f>
        <v/>
      </c>
    </row>
    <row r="69">
      <c r="A69" s="4" t="n"/>
      <c r="B69" s="4" t="n"/>
      <c r="C69" s="4" t="n"/>
      <c r="D69" s="4" t="n"/>
      <c r="E69" s="4" t="n"/>
      <c r="F69">
        <f>IF(A69="","",IF(AND(OR(C69="IS",C69="BS"),OR(D69=1,D69=-1)),"OK","FIX"))</f>
        <v/>
      </c>
    </row>
    <row r="70">
      <c r="A70" s="4" t="n"/>
      <c r="B70" s="4" t="n"/>
      <c r="C70" s="4" t="n"/>
      <c r="D70" s="4" t="n"/>
      <c r="E70" s="4" t="n"/>
      <c r="F70">
        <f>IF(A70="","",IF(AND(OR(C70="IS",C70="BS"),OR(D70=1,D70=-1)),"OK","FIX"))</f>
        <v/>
      </c>
    </row>
    <row r="71">
      <c r="A71" s="4" t="n"/>
      <c r="B71" s="4" t="n"/>
      <c r="C71" s="4" t="n"/>
      <c r="D71" s="4" t="n"/>
      <c r="E71" s="4" t="n"/>
      <c r="F71">
        <f>IF(A71="","",IF(AND(OR(C71="IS",C71="BS"),OR(D71=1,D71=-1)),"OK","FIX"))</f>
        <v/>
      </c>
    </row>
    <row r="72">
      <c r="A72" s="4" t="n"/>
      <c r="B72" s="4" t="n"/>
      <c r="C72" s="4" t="n"/>
      <c r="D72" s="4" t="n"/>
      <c r="E72" s="4" t="n"/>
      <c r="F72">
        <f>IF(A72="","",IF(AND(OR(C72="IS",C72="BS"),OR(D72=1,D72=-1)),"OK","FIX"))</f>
        <v/>
      </c>
    </row>
    <row r="73">
      <c r="A73" s="4" t="n"/>
      <c r="B73" s="4" t="n"/>
      <c r="C73" s="4" t="n"/>
      <c r="D73" s="4" t="n"/>
      <c r="E73" s="4" t="n"/>
      <c r="F73">
        <f>IF(A73="","",IF(AND(OR(C73="IS",C73="BS"),OR(D73=1,D73=-1)),"OK","FIX"))</f>
        <v/>
      </c>
    </row>
    <row r="74">
      <c r="A74" s="4" t="n"/>
      <c r="B74" s="4" t="n"/>
      <c r="C74" s="4" t="n"/>
      <c r="D74" s="4" t="n"/>
      <c r="E74" s="4" t="n"/>
      <c r="F74">
        <f>IF(A74="","",IF(AND(OR(C74="IS",C74="BS"),OR(D74=1,D74=-1)),"OK","FIX"))</f>
        <v/>
      </c>
    </row>
    <row r="75">
      <c r="A75" s="4" t="n"/>
      <c r="B75" s="4" t="n"/>
      <c r="C75" s="4" t="n"/>
      <c r="D75" s="4" t="n"/>
      <c r="E75" s="4" t="n"/>
      <c r="F75">
        <f>IF(A75="","",IF(AND(OR(C75="IS",C75="BS"),OR(D75=1,D75=-1)),"OK","FIX"))</f>
        <v/>
      </c>
    </row>
    <row r="76">
      <c r="A76" s="4" t="n"/>
      <c r="B76" s="4" t="n"/>
      <c r="C76" s="4" t="n"/>
      <c r="D76" s="4" t="n"/>
      <c r="E76" s="4" t="n"/>
      <c r="F76">
        <f>IF(A76="","",IF(AND(OR(C76="IS",C76="BS"),OR(D76=1,D76=-1)),"OK","FIX"))</f>
        <v/>
      </c>
    </row>
    <row r="77">
      <c r="A77" s="4" t="n"/>
      <c r="B77" s="4" t="n"/>
      <c r="C77" s="4" t="n"/>
      <c r="D77" s="4" t="n"/>
      <c r="E77" s="4" t="n"/>
      <c r="F77">
        <f>IF(A77="","",IF(AND(OR(C77="IS",C77="BS"),OR(D77=1,D77=-1)),"OK","FIX"))</f>
        <v/>
      </c>
    </row>
    <row r="78">
      <c r="A78" s="4" t="n"/>
      <c r="B78" s="4" t="n"/>
      <c r="C78" s="4" t="n"/>
      <c r="D78" s="4" t="n"/>
      <c r="E78" s="4" t="n"/>
      <c r="F78">
        <f>IF(A78="","",IF(AND(OR(C78="IS",C78="BS"),OR(D78=1,D78=-1)),"OK","FIX"))</f>
        <v/>
      </c>
    </row>
    <row r="79">
      <c r="A79" s="4" t="n"/>
      <c r="B79" s="4" t="n"/>
      <c r="C79" s="4" t="n"/>
      <c r="D79" s="4" t="n"/>
      <c r="E79" s="4" t="n"/>
      <c r="F79">
        <f>IF(A79="","",IF(AND(OR(C79="IS",C79="BS"),OR(D79=1,D79=-1)),"OK","FIX"))</f>
        <v/>
      </c>
    </row>
    <row r="80">
      <c r="A80" s="4" t="n"/>
      <c r="B80" s="4" t="n"/>
      <c r="C80" s="4" t="n"/>
      <c r="D80" s="4" t="n"/>
      <c r="E80" s="4" t="n"/>
      <c r="F80">
        <f>IF(A80="","",IF(AND(OR(C80="IS",C80="BS"),OR(D80=1,D80=-1)),"OK","FIX"))</f>
        <v/>
      </c>
    </row>
    <row r="81">
      <c r="A81" s="4" t="n"/>
      <c r="B81" s="4" t="n"/>
      <c r="C81" s="4" t="n"/>
      <c r="D81" s="4" t="n"/>
      <c r="E81" s="4" t="n"/>
      <c r="F81">
        <f>IF(A81="","",IF(AND(OR(C81="IS",C81="BS"),OR(D81=1,D81=-1)),"OK","FIX"))</f>
        <v/>
      </c>
    </row>
    <row r="82">
      <c r="A82" s="4" t="n"/>
      <c r="B82" s="4" t="n"/>
      <c r="C82" s="4" t="n"/>
      <c r="D82" s="4" t="n"/>
      <c r="E82" s="4" t="n"/>
      <c r="F82">
        <f>IF(A82="","",IF(AND(OR(C82="IS",C82="BS"),OR(D82=1,D82=-1)),"OK","FIX"))</f>
        <v/>
      </c>
    </row>
    <row r="83">
      <c r="A83" s="4" t="n"/>
      <c r="B83" s="4" t="n"/>
      <c r="C83" s="4" t="n"/>
      <c r="D83" s="4" t="n"/>
      <c r="E83" s="4" t="n"/>
      <c r="F83">
        <f>IF(A83="","",IF(AND(OR(C83="IS",C83="BS"),OR(D83=1,D83=-1)),"OK","FIX"))</f>
        <v/>
      </c>
    </row>
    <row r="84">
      <c r="A84" s="4" t="n"/>
      <c r="B84" s="4" t="n"/>
      <c r="C84" s="4" t="n"/>
      <c r="D84" s="4" t="n"/>
      <c r="E84" s="4" t="n"/>
      <c r="F84">
        <f>IF(A84="","",IF(AND(OR(C84="IS",C84="BS"),OR(D84=1,D84=-1)),"OK","FIX"))</f>
        <v/>
      </c>
    </row>
    <row r="85">
      <c r="A85" s="4" t="n"/>
      <c r="B85" s="4" t="n"/>
      <c r="C85" s="4" t="n"/>
      <c r="D85" s="4" t="n"/>
      <c r="E85" s="4" t="n"/>
      <c r="F85">
        <f>IF(A85="","",IF(AND(OR(C85="IS",C85="BS"),OR(D85=1,D85=-1)),"OK","FIX"))</f>
        <v/>
      </c>
    </row>
    <row r="86">
      <c r="A86" s="4" t="n"/>
      <c r="B86" s="4" t="n"/>
      <c r="C86" s="4" t="n"/>
      <c r="D86" s="4" t="n"/>
      <c r="E86" s="4" t="n"/>
      <c r="F86">
        <f>IF(A86="","",IF(AND(OR(C86="IS",C86="BS"),OR(D86=1,D86=-1)),"OK","FIX"))</f>
        <v/>
      </c>
    </row>
    <row r="87">
      <c r="A87" s="4" t="n"/>
      <c r="B87" s="4" t="n"/>
      <c r="C87" s="4" t="n"/>
      <c r="D87" s="4" t="n"/>
      <c r="E87" s="4" t="n"/>
      <c r="F87">
        <f>IF(A87="","",IF(AND(OR(C87="IS",C87="BS"),OR(D87=1,D87=-1)),"OK","FIX"))</f>
        <v/>
      </c>
    </row>
    <row r="88">
      <c r="A88" s="4" t="n"/>
      <c r="B88" s="4" t="n"/>
      <c r="C88" s="4" t="n"/>
      <c r="D88" s="4" t="n"/>
      <c r="E88" s="4" t="n"/>
      <c r="F88">
        <f>IF(A88="","",IF(AND(OR(C88="IS",C88="BS"),OR(D88=1,D88=-1)),"OK","FIX"))</f>
        <v/>
      </c>
    </row>
    <row r="89">
      <c r="A89" s="4" t="n"/>
      <c r="B89" s="4" t="n"/>
      <c r="C89" s="4" t="n"/>
      <c r="D89" s="4" t="n"/>
      <c r="E89" s="4" t="n"/>
      <c r="F89">
        <f>IF(A89="","",IF(AND(OR(C89="IS",C89="BS"),OR(D89=1,D89=-1)),"OK","FIX"))</f>
        <v/>
      </c>
    </row>
    <row r="90">
      <c r="A90" s="4" t="n"/>
      <c r="B90" s="4" t="n"/>
      <c r="C90" s="4" t="n"/>
      <c r="D90" s="4" t="n"/>
      <c r="E90" s="4" t="n"/>
      <c r="F90">
        <f>IF(A90="","",IF(AND(OR(C90="IS",C90="BS"),OR(D90=1,D90=-1)),"OK","FIX"))</f>
        <v/>
      </c>
    </row>
    <row r="91">
      <c r="A91" s="4" t="n"/>
      <c r="B91" s="4" t="n"/>
      <c r="C91" s="4" t="n"/>
      <c r="D91" s="4" t="n"/>
      <c r="E91" s="4" t="n"/>
      <c r="F91">
        <f>IF(A91="","",IF(AND(OR(C91="IS",C91="BS"),OR(D91=1,D91=-1)),"OK","FIX"))</f>
        <v/>
      </c>
    </row>
    <row r="92">
      <c r="A92" s="4" t="n"/>
      <c r="B92" s="4" t="n"/>
      <c r="C92" s="4" t="n"/>
      <c r="D92" s="4" t="n"/>
      <c r="E92" s="4" t="n"/>
      <c r="F92">
        <f>IF(A92="","",IF(AND(OR(C92="IS",C92="BS"),OR(D92=1,D92=-1)),"OK","FIX"))</f>
        <v/>
      </c>
    </row>
    <row r="93">
      <c r="A93" s="4" t="n"/>
      <c r="B93" s="4" t="n"/>
      <c r="C93" s="4" t="n"/>
      <c r="D93" s="4" t="n"/>
      <c r="E93" s="4" t="n"/>
      <c r="F93">
        <f>IF(A93="","",IF(AND(OR(C93="IS",C93="BS"),OR(D93=1,D93=-1)),"OK","FIX"))</f>
        <v/>
      </c>
    </row>
    <row r="94">
      <c r="A94" s="4" t="n"/>
      <c r="B94" s="4" t="n"/>
      <c r="C94" s="4" t="n"/>
      <c r="D94" s="4" t="n"/>
      <c r="E94" s="4" t="n"/>
      <c r="F94">
        <f>IF(A94="","",IF(AND(OR(C94="IS",C94="BS"),OR(D94=1,D94=-1)),"OK","FIX"))</f>
        <v/>
      </c>
    </row>
    <row r="95">
      <c r="A95" s="4" t="n"/>
      <c r="B95" s="4" t="n"/>
      <c r="C95" s="4" t="n"/>
      <c r="D95" s="4" t="n"/>
      <c r="E95" s="4" t="n"/>
      <c r="F95">
        <f>IF(A95="","",IF(AND(OR(C95="IS",C95="BS"),OR(D95=1,D95=-1)),"OK","FIX"))</f>
        <v/>
      </c>
    </row>
    <row r="96">
      <c r="A96" s="4" t="n"/>
      <c r="B96" s="4" t="n"/>
      <c r="C96" s="4" t="n"/>
      <c r="D96" s="4" t="n"/>
      <c r="E96" s="4" t="n"/>
      <c r="F96">
        <f>IF(A96="","",IF(AND(OR(C96="IS",C96="BS"),OR(D96=1,D96=-1)),"OK","FIX"))</f>
        <v/>
      </c>
    </row>
    <row r="97">
      <c r="A97" s="4" t="n"/>
      <c r="B97" s="4" t="n"/>
      <c r="C97" s="4" t="n"/>
      <c r="D97" s="4" t="n"/>
      <c r="E97" s="4" t="n"/>
      <c r="F97">
        <f>IF(A97="","",IF(AND(OR(C97="IS",C97="BS"),OR(D97=1,D97=-1)),"OK","FIX"))</f>
        <v/>
      </c>
    </row>
    <row r="98">
      <c r="A98" s="4" t="n"/>
      <c r="B98" s="4" t="n"/>
      <c r="C98" s="4" t="n"/>
      <c r="D98" s="4" t="n"/>
      <c r="E98" s="4" t="n"/>
      <c r="F98">
        <f>IF(A98="","",IF(AND(OR(C98="IS",C98="BS"),OR(D98=1,D98=-1)),"OK","FIX"))</f>
        <v/>
      </c>
    </row>
    <row r="99">
      <c r="A99" s="4" t="n"/>
      <c r="B99" s="4" t="n"/>
      <c r="C99" s="4" t="n"/>
      <c r="D99" s="4" t="n"/>
      <c r="E99" s="4" t="n"/>
      <c r="F99">
        <f>IF(A99="","",IF(AND(OR(C99="IS",C99="BS"),OR(D99=1,D99=-1)),"OK","FIX"))</f>
        <v/>
      </c>
    </row>
    <row r="100">
      <c r="A100" s="4" t="n"/>
      <c r="B100" s="4" t="n"/>
      <c r="C100" s="4" t="n"/>
      <c r="D100" s="4" t="n"/>
      <c r="E100" s="4" t="n"/>
      <c r="F100">
        <f>IF(A100="","",IF(AND(OR(C100="IS",C100="BS"),OR(D100=1,D100=-1)),"OK","FIX"))</f>
        <v/>
      </c>
    </row>
    <row r="101">
      <c r="A101" s="4" t="n"/>
      <c r="B101" s="4" t="n"/>
      <c r="C101" s="4" t="n"/>
      <c r="D101" s="4" t="n"/>
      <c r="E101" s="4" t="n"/>
      <c r="F101">
        <f>IF(A101="","",IF(AND(OR(C101="IS",C101="BS"),OR(D101=1,D101=-1)),"OK","FIX"))</f>
        <v/>
      </c>
    </row>
    <row r="102">
      <c r="A102" s="4" t="n"/>
      <c r="B102" s="4" t="n"/>
      <c r="C102" s="4" t="n"/>
      <c r="D102" s="4" t="n"/>
      <c r="E102" s="4" t="n"/>
      <c r="F102">
        <f>IF(A102="","",IF(AND(OR(C102="IS",C102="BS"),OR(D102=1,D102=-1)),"OK","FIX"))</f>
        <v/>
      </c>
    </row>
    <row r="103">
      <c r="A103" s="4" t="n"/>
      <c r="B103" s="4" t="n"/>
      <c r="C103" s="4" t="n"/>
      <c r="D103" s="4" t="n"/>
      <c r="E103" s="4" t="n"/>
      <c r="F103">
        <f>IF(A103="","",IF(AND(OR(C103="IS",C103="BS"),OR(D103=1,D103=-1)),"OK","FIX"))</f>
        <v/>
      </c>
    </row>
    <row r="104">
      <c r="A104" s="4" t="n"/>
      <c r="B104" s="4" t="n"/>
      <c r="C104" s="4" t="n"/>
      <c r="D104" s="4" t="n"/>
      <c r="E104" s="4" t="n"/>
      <c r="F104">
        <f>IF(A104="","",IF(AND(OR(C104="IS",C104="BS"),OR(D104=1,D104=-1)),"OK","FIX"))</f>
        <v/>
      </c>
    </row>
    <row r="105">
      <c r="A105" s="4" t="n"/>
      <c r="B105" s="4" t="n"/>
      <c r="C105" s="4" t="n"/>
      <c r="D105" s="4" t="n"/>
      <c r="E105" s="4" t="n"/>
      <c r="F105">
        <f>IF(A105="","",IF(AND(OR(C105="IS",C105="BS"),OR(D105=1,D105=-1)),"OK","FIX"))</f>
        <v/>
      </c>
    </row>
    <row r="106">
      <c r="A106" s="4" t="n"/>
      <c r="B106" s="4" t="n"/>
      <c r="C106" s="4" t="n"/>
      <c r="D106" s="4" t="n"/>
      <c r="E106" s="4" t="n"/>
      <c r="F106">
        <f>IF(A106="","",IF(AND(OR(C106="IS",C106="BS"),OR(D106=1,D106=-1)),"OK","FIX"))</f>
        <v/>
      </c>
    </row>
    <row r="107">
      <c r="A107" s="4" t="n"/>
      <c r="B107" s="4" t="n"/>
      <c r="C107" s="4" t="n"/>
      <c r="D107" s="4" t="n"/>
      <c r="E107" s="4" t="n"/>
      <c r="F107">
        <f>IF(A107="","",IF(AND(OR(C107="IS",C107="BS"),OR(D107=1,D107=-1)),"OK","FIX"))</f>
        <v/>
      </c>
    </row>
    <row r="108">
      <c r="A108" s="4" t="n"/>
      <c r="B108" s="4" t="n"/>
      <c r="C108" s="4" t="n"/>
      <c r="D108" s="4" t="n"/>
      <c r="E108" s="4" t="n"/>
      <c r="F108">
        <f>IF(A108="","",IF(AND(OR(C108="IS",C108="BS"),OR(D108=1,D108=-1)),"OK","FIX"))</f>
        <v/>
      </c>
    </row>
    <row r="109">
      <c r="A109" s="4" t="n"/>
      <c r="B109" s="4" t="n"/>
      <c r="C109" s="4" t="n"/>
      <c r="D109" s="4" t="n"/>
      <c r="E109" s="4" t="n"/>
      <c r="F109">
        <f>IF(A109="","",IF(AND(OR(C109="IS",C109="BS"),OR(D109=1,D109=-1)),"OK","FIX"))</f>
        <v/>
      </c>
    </row>
    <row r="110">
      <c r="A110" s="4" t="n"/>
      <c r="B110" s="4" t="n"/>
      <c r="C110" s="4" t="n"/>
      <c r="D110" s="4" t="n"/>
      <c r="E110" s="4" t="n"/>
      <c r="F110">
        <f>IF(A110="","",IF(AND(OR(C110="IS",C110="BS"),OR(D110=1,D110=-1)),"OK","FIX"))</f>
        <v/>
      </c>
    </row>
    <row r="111">
      <c r="A111" s="4" t="n"/>
      <c r="B111" s="4" t="n"/>
      <c r="C111" s="4" t="n"/>
      <c r="D111" s="4" t="n"/>
      <c r="E111" s="4" t="n"/>
      <c r="F111">
        <f>IF(A111="","",IF(AND(OR(C111="IS",C111="BS"),OR(D111=1,D111=-1)),"OK","FIX"))</f>
        <v/>
      </c>
    </row>
    <row r="112">
      <c r="A112" s="4" t="n"/>
      <c r="B112" s="4" t="n"/>
      <c r="C112" s="4" t="n"/>
      <c r="D112" s="4" t="n"/>
      <c r="E112" s="4" t="n"/>
      <c r="F112">
        <f>IF(A112="","",IF(AND(OR(C112="IS",C112="BS"),OR(D112=1,D112=-1)),"OK","FIX"))</f>
        <v/>
      </c>
    </row>
    <row r="113">
      <c r="A113" s="4" t="n"/>
      <c r="B113" s="4" t="n"/>
      <c r="C113" s="4" t="n"/>
      <c r="D113" s="4" t="n"/>
      <c r="E113" s="4" t="n"/>
      <c r="F113">
        <f>IF(A113="","",IF(AND(OR(C113="IS",C113="BS"),OR(D113=1,D113=-1)),"OK","FIX"))</f>
        <v/>
      </c>
    </row>
    <row r="114">
      <c r="A114" s="4" t="n"/>
      <c r="B114" s="4" t="n"/>
      <c r="C114" s="4" t="n"/>
      <c r="D114" s="4" t="n"/>
      <c r="E114" s="4" t="n"/>
      <c r="F114">
        <f>IF(A114="","",IF(AND(OR(C114="IS",C114="BS"),OR(D114=1,D114=-1)),"OK","FIX"))</f>
        <v/>
      </c>
    </row>
    <row r="115">
      <c r="A115" s="4" t="n"/>
      <c r="B115" s="4" t="n"/>
      <c r="C115" s="4" t="n"/>
      <c r="D115" s="4" t="n"/>
      <c r="E115" s="4" t="n"/>
      <c r="F115">
        <f>IF(A115="","",IF(AND(OR(C115="IS",C115="BS"),OR(D115=1,D115=-1)),"OK","FIX"))</f>
        <v/>
      </c>
    </row>
    <row r="116">
      <c r="A116" s="4" t="n"/>
      <c r="B116" s="4" t="n"/>
      <c r="C116" s="4" t="n"/>
      <c r="D116" s="4" t="n"/>
      <c r="E116" s="4" t="n"/>
      <c r="F116">
        <f>IF(A116="","",IF(AND(OR(C116="IS",C116="BS"),OR(D116=1,D116=-1)),"OK","FIX"))</f>
        <v/>
      </c>
    </row>
    <row r="117">
      <c r="A117" s="4" t="n"/>
      <c r="B117" s="4" t="n"/>
      <c r="C117" s="4" t="n"/>
      <c r="D117" s="4" t="n"/>
      <c r="E117" s="4" t="n"/>
      <c r="F117">
        <f>IF(A117="","",IF(AND(OR(C117="IS",C117="BS"),OR(D117=1,D117=-1)),"OK","FIX"))</f>
        <v/>
      </c>
    </row>
    <row r="118">
      <c r="A118" s="4" t="n"/>
      <c r="B118" s="4" t="n"/>
      <c r="C118" s="4" t="n"/>
      <c r="D118" s="4" t="n"/>
      <c r="E118" s="4" t="n"/>
      <c r="F118">
        <f>IF(A118="","",IF(AND(OR(C118="IS",C118="BS"),OR(D118=1,D118=-1)),"OK","FIX"))</f>
        <v/>
      </c>
    </row>
    <row r="119">
      <c r="A119" s="4" t="n"/>
      <c r="B119" s="4" t="n"/>
      <c r="C119" s="4" t="n"/>
      <c r="D119" s="4" t="n"/>
      <c r="E119" s="4" t="n"/>
      <c r="F119">
        <f>IF(A119="","",IF(AND(OR(C119="IS",C119="BS"),OR(D119=1,D119=-1)),"OK","FIX"))</f>
        <v/>
      </c>
    </row>
    <row r="120">
      <c r="A120" s="4" t="n"/>
      <c r="B120" s="4" t="n"/>
      <c r="C120" s="4" t="n"/>
      <c r="D120" s="4" t="n"/>
      <c r="E120" s="4" t="n"/>
      <c r="F120">
        <f>IF(A120="","",IF(AND(OR(C120="IS",C120="BS"),OR(D120=1,D120=-1)),"OK","FIX"))</f>
        <v/>
      </c>
    </row>
    <row r="121">
      <c r="A121" s="4" t="n"/>
      <c r="B121" s="4" t="n"/>
      <c r="C121" s="4" t="n"/>
      <c r="D121" s="4" t="n"/>
      <c r="E121" s="4" t="n"/>
      <c r="F121">
        <f>IF(A121="","",IF(AND(OR(C121="IS",C121="BS"),OR(D121=1,D121=-1)),"OK","FIX"))</f>
        <v/>
      </c>
    </row>
    <row r="122">
      <c r="A122" s="4" t="n"/>
      <c r="B122" s="4" t="n"/>
      <c r="C122" s="4" t="n"/>
      <c r="D122" s="4" t="n"/>
      <c r="E122" s="4" t="n"/>
      <c r="F122">
        <f>IF(A122="","",IF(AND(OR(C122="IS",C122="BS"),OR(D122=1,D122=-1)),"OK","FIX"))</f>
        <v/>
      </c>
    </row>
    <row r="123">
      <c r="A123" s="4" t="n"/>
      <c r="B123" s="4" t="n"/>
      <c r="C123" s="4" t="n"/>
      <c r="D123" s="4" t="n"/>
      <c r="E123" s="4" t="n"/>
      <c r="F123">
        <f>IF(A123="","",IF(AND(OR(C123="IS",C123="BS"),OR(D123=1,D123=-1)),"OK","FIX"))</f>
        <v/>
      </c>
    </row>
    <row r="124">
      <c r="A124" s="4" t="n"/>
      <c r="B124" s="4" t="n"/>
      <c r="C124" s="4" t="n"/>
      <c r="D124" s="4" t="n"/>
      <c r="E124" s="4" t="n"/>
      <c r="F124">
        <f>IF(A124="","",IF(AND(OR(C124="IS",C124="BS"),OR(D124=1,D124=-1)),"OK","FIX"))</f>
        <v/>
      </c>
    </row>
    <row r="125">
      <c r="A125" s="4" t="n"/>
      <c r="B125" s="4" t="n"/>
      <c r="C125" s="4" t="n"/>
      <c r="D125" s="4" t="n"/>
      <c r="E125" s="4" t="n"/>
      <c r="F125">
        <f>IF(A125="","",IF(AND(OR(C125="IS",C125="BS"),OR(D125=1,D125=-1)),"OK","FIX"))</f>
        <v/>
      </c>
    </row>
    <row r="126">
      <c r="A126" s="4" t="n"/>
      <c r="B126" s="4" t="n"/>
      <c r="C126" s="4" t="n"/>
      <c r="D126" s="4" t="n"/>
      <c r="E126" s="4" t="n"/>
      <c r="F126">
        <f>IF(A126="","",IF(AND(OR(C126="IS",C126="BS"),OR(D126=1,D126=-1)),"OK","FIX"))</f>
        <v/>
      </c>
    </row>
    <row r="127">
      <c r="A127" s="4" t="n"/>
      <c r="B127" s="4" t="n"/>
      <c r="C127" s="4" t="n"/>
      <c r="D127" s="4" t="n"/>
      <c r="E127" s="4" t="n"/>
      <c r="F127">
        <f>IF(A127="","",IF(AND(OR(C127="IS",C127="BS"),OR(D127=1,D127=-1)),"OK","FIX"))</f>
        <v/>
      </c>
    </row>
    <row r="128">
      <c r="A128" s="4" t="n"/>
      <c r="B128" s="4" t="n"/>
      <c r="C128" s="4" t="n"/>
      <c r="D128" s="4" t="n"/>
      <c r="E128" s="4" t="n"/>
      <c r="F128">
        <f>IF(A128="","",IF(AND(OR(C128="IS",C128="BS"),OR(D128=1,D128=-1)),"OK","FIX"))</f>
        <v/>
      </c>
    </row>
    <row r="129">
      <c r="A129" s="4" t="n"/>
      <c r="B129" s="4" t="n"/>
      <c r="C129" s="4" t="n"/>
      <c r="D129" s="4" t="n"/>
      <c r="E129" s="4" t="n"/>
      <c r="F129">
        <f>IF(A129="","",IF(AND(OR(C129="IS",C129="BS"),OR(D129=1,D129=-1)),"OK","FIX"))</f>
        <v/>
      </c>
    </row>
    <row r="130">
      <c r="A130" s="4" t="n"/>
      <c r="B130" s="4" t="n"/>
      <c r="C130" s="4" t="n"/>
      <c r="D130" s="4" t="n"/>
      <c r="E130" s="4" t="n"/>
      <c r="F130">
        <f>IF(A130="","",IF(AND(OR(C130="IS",C130="BS"),OR(D130=1,D130=-1)),"OK","FIX"))</f>
        <v/>
      </c>
    </row>
    <row r="131">
      <c r="A131" s="4" t="n"/>
      <c r="B131" s="4" t="n"/>
      <c r="C131" s="4" t="n"/>
      <c r="D131" s="4" t="n"/>
      <c r="E131" s="4" t="n"/>
      <c r="F131">
        <f>IF(A131="","",IF(AND(OR(C131="IS",C131="BS"),OR(D131=1,D131=-1)),"OK","FIX"))</f>
        <v/>
      </c>
    </row>
    <row r="132">
      <c r="A132" s="4" t="n"/>
      <c r="B132" s="4" t="n"/>
      <c r="C132" s="4" t="n"/>
      <c r="D132" s="4" t="n"/>
      <c r="E132" s="4" t="n"/>
      <c r="F132">
        <f>IF(A132="","",IF(AND(OR(C132="IS",C132="BS"),OR(D132=1,D132=-1)),"OK","FIX"))</f>
        <v/>
      </c>
    </row>
    <row r="133">
      <c r="A133" s="4" t="n"/>
      <c r="B133" s="4" t="n"/>
      <c r="C133" s="4" t="n"/>
      <c r="D133" s="4" t="n"/>
      <c r="E133" s="4" t="n"/>
      <c r="F133">
        <f>IF(A133="","",IF(AND(OR(C133="IS",C133="BS"),OR(D133=1,D133=-1)),"OK","FIX"))</f>
        <v/>
      </c>
    </row>
    <row r="134">
      <c r="A134" s="4" t="n"/>
      <c r="B134" s="4" t="n"/>
      <c r="C134" s="4" t="n"/>
      <c r="D134" s="4" t="n"/>
      <c r="E134" s="4" t="n"/>
      <c r="F134">
        <f>IF(A134="","",IF(AND(OR(C134="IS",C134="BS"),OR(D134=1,D134=-1)),"OK","FIX"))</f>
        <v/>
      </c>
    </row>
    <row r="135">
      <c r="A135" s="4" t="n"/>
      <c r="B135" s="4" t="n"/>
      <c r="C135" s="4" t="n"/>
      <c r="D135" s="4" t="n"/>
      <c r="E135" s="4" t="n"/>
      <c r="F135">
        <f>IF(A135="","",IF(AND(OR(C135="IS",C135="BS"),OR(D135=1,D135=-1)),"OK","FIX"))</f>
        <v/>
      </c>
    </row>
    <row r="136">
      <c r="A136" s="4" t="n"/>
      <c r="B136" s="4" t="n"/>
      <c r="C136" s="4" t="n"/>
      <c r="D136" s="4" t="n"/>
      <c r="E136" s="4" t="n"/>
      <c r="F136">
        <f>IF(A136="","",IF(AND(OR(C136="IS",C136="BS"),OR(D136=1,D136=-1)),"OK","FIX"))</f>
        <v/>
      </c>
    </row>
    <row r="137">
      <c r="A137" s="4" t="n"/>
      <c r="B137" s="4" t="n"/>
      <c r="C137" s="4" t="n"/>
      <c r="D137" s="4" t="n"/>
      <c r="E137" s="4" t="n"/>
      <c r="F137">
        <f>IF(A137="","",IF(AND(OR(C137="IS",C137="BS"),OR(D137=1,D137=-1)),"OK","FIX"))</f>
        <v/>
      </c>
    </row>
    <row r="138">
      <c r="A138" s="4" t="n"/>
      <c r="B138" s="4" t="n"/>
      <c r="C138" s="4" t="n"/>
      <c r="D138" s="4" t="n"/>
      <c r="E138" s="4" t="n"/>
      <c r="F138">
        <f>IF(A138="","",IF(AND(OR(C138="IS",C138="BS"),OR(D138=1,D138=-1)),"OK","FIX"))</f>
        <v/>
      </c>
    </row>
    <row r="139">
      <c r="A139" s="4" t="n"/>
      <c r="B139" s="4" t="n"/>
      <c r="C139" s="4" t="n"/>
      <c r="D139" s="4" t="n"/>
      <c r="E139" s="4" t="n"/>
      <c r="F139">
        <f>IF(A139="","",IF(AND(OR(C139="IS",C139="BS"),OR(D139=1,D139=-1)),"OK","FIX"))</f>
        <v/>
      </c>
    </row>
    <row r="140">
      <c r="A140" s="4" t="n"/>
      <c r="B140" s="4" t="n"/>
      <c r="C140" s="4" t="n"/>
      <c r="D140" s="4" t="n"/>
      <c r="E140" s="4" t="n"/>
      <c r="F140">
        <f>IF(A140="","",IF(AND(OR(C140="IS",C140="BS"),OR(D140=1,D140=-1)),"OK","FIX"))</f>
        <v/>
      </c>
    </row>
    <row r="141">
      <c r="A141" s="4" t="n"/>
      <c r="B141" s="4" t="n"/>
      <c r="C141" s="4" t="n"/>
      <c r="D141" s="4" t="n"/>
      <c r="E141" s="4" t="n"/>
      <c r="F141">
        <f>IF(A141="","",IF(AND(OR(C141="IS",C141="BS"),OR(D141=1,D141=-1)),"OK","FIX"))</f>
        <v/>
      </c>
    </row>
    <row r="142">
      <c r="A142" s="4" t="n"/>
      <c r="B142" s="4" t="n"/>
      <c r="C142" s="4" t="n"/>
      <c r="D142" s="4" t="n"/>
      <c r="E142" s="4" t="n"/>
      <c r="F142">
        <f>IF(A142="","",IF(AND(OR(C142="IS",C142="BS"),OR(D142=1,D142=-1)),"OK","FIX"))</f>
        <v/>
      </c>
    </row>
    <row r="143">
      <c r="A143" s="4" t="n"/>
      <c r="B143" s="4" t="n"/>
      <c r="C143" s="4" t="n"/>
      <c r="D143" s="4" t="n"/>
      <c r="E143" s="4" t="n"/>
      <c r="F143">
        <f>IF(A143="","",IF(AND(OR(C143="IS",C143="BS"),OR(D143=1,D143=-1)),"OK","FIX"))</f>
        <v/>
      </c>
    </row>
    <row r="144">
      <c r="A144" s="4" t="n"/>
      <c r="B144" s="4" t="n"/>
      <c r="C144" s="4" t="n"/>
      <c r="D144" s="4" t="n"/>
      <c r="E144" s="4" t="n"/>
      <c r="F144">
        <f>IF(A144="","",IF(AND(OR(C144="IS",C144="BS"),OR(D144=1,D144=-1)),"OK","FIX"))</f>
        <v/>
      </c>
    </row>
    <row r="145">
      <c r="A145" s="4" t="n"/>
      <c r="B145" s="4" t="n"/>
      <c r="C145" s="4" t="n"/>
      <c r="D145" s="4" t="n"/>
      <c r="E145" s="4" t="n"/>
      <c r="F145">
        <f>IF(A145="","",IF(AND(OR(C145="IS",C145="BS"),OR(D145=1,D145=-1)),"OK","FIX"))</f>
        <v/>
      </c>
    </row>
    <row r="146">
      <c r="A146" s="4" t="n"/>
      <c r="B146" s="4" t="n"/>
      <c r="C146" s="4" t="n"/>
      <c r="D146" s="4" t="n"/>
      <c r="E146" s="4" t="n"/>
      <c r="F146">
        <f>IF(A146="","",IF(AND(OR(C146="IS",C146="BS"),OR(D146=1,D146=-1)),"OK","FIX"))</f>
        <v/>
      </c>
    </row>
    <row r="147">
      <c r="A147" s="4" t="n"/>
      <c r="B147" s="4" t="n"/>
      <c r="C147" s="4" t="n"/>
      <c r="D147" s="4" t="n"/>
      <c r="E147" s="4" t="n"/>
      <c r="F147">
        <f>IF(A147="","",IF(AND(OR(C147="IS",C147="BS"),OR(D147=1,D147=-1)),"OK","FIX"))</f>
        <v/>
      </c>
    </row>
    <row r="148">
      <c r="A148" s="4" t="n"/>
      <c r="B148" s="4" t="n"/>
      <c r="C148" s="4" t="n"/>
      <c r="D148" s="4" t="n"/>
      <c r="E148" s="4" t="n"/>
      <c r="F148">
        <f>IF(A148="","",IF(AND(OR(C148="IS",C148="BS"),OR(D148=1,D148=-1)),"OK","FIX"))</f>
        <v/>
      </c>
    </row>
    <row r="149">
      <c r="A149" s="4" t="n"/>
      <c r="B149" s="4" t="n"/>
      <c r="C149" s="4" t="n"/>
      <c r="D149" s="4" t="n"/>
      <c r="E149" s="4" t="n"/>
      <c r="F149">
        <f>IF(A149="","",IF(AND(OR(C149="IS",C149="BS"),OR(D149=1,D149=-1)),"OK","FIX"))</f>
        <v/>
      </c>
    </row>
    <row r="150">
      <c r="A150" s="4" t="n"/>
      <c r="B150" s="4" t="n"/>
      <c r="C150" s="4" t="n"/>
      <c r="D150" s="4" t="n"/>
      <c r="E150" s="4" t="n"/>
      <c r="F150">
        <f>IF(A150="","",IF(AND(OR(C150="IS",C150="BS"),OR(D150=1,D150=-1)),"OK","FIX"))</f>
        <v/>
      </c>
    </row>
    <row r="151">
      <c r="A151" s="4" t="n"/>
      <c r="B151" s="4" t="n"/>
      <c r="C151" s="4" t="n"/>
      <c r="D151" s="4" t="n"/>
      <c r="E151" s="4" t="n"/>
      <c r="F151">
        <f>IF(A151="","",IF(AND(OR(C151="IS",C151="BS"),OR(D151=1,D151=-1)),"OK","FIX"))</f>
        <v/>
      </c>
    </row>
    <row r="152">
      <c r="A152" s="4" t="n"/>
      <c r="B152" s="4" t="n"/>
      <c r="C152" s="4" t="n"/>
      <c r="D152" s="4" t="n"/>
      <c r="E152" s="4" t="n"/>
      <c r="F152">
        <f>IF(A152="","",IF(AND(OR(C152="IS",C152="BS"),OR(D152=1,D152=-1)),"OK","FIX"))</f>
        <v/>
      </c>
    </row>
    <row r="153">
      <c r="A153" s="4" t="n"/>
      <c r="B153" s="4" t="n"/>
      <c r="C153" s="4" t="n"/>
      <c r="D153" s="4" t="n"/>
      <c r="E153" s="4" t="n"/>
      <c r="F153">
        <f>IF(A153="","",IF(AND(OR(C153="IS",C153="BS"),OR(D153=1,D153=-1)),"OK","FIX"))</f>
        <v/>
      </c>
    </row>
    <row r="154">
      <c r="A154" s="4" t="n"/>
      <c r="B154" s="4" t="n"/>
      <c r="C154" s="4" t="n"/>
      <c r="D154" s="4" t="n"/>
      <c r="E154" s="4" t="n"/>
      <c r="F154">
        <f>IF(A154="","",IF(AND(OR(C154="IS",C154="BS"),OR(D154=1,D154=-1)),"OK","FIX"))</f>
        <v/>
      </c>
    </row>
    <row r="155">
      <c r="A155" s="4" t="n"/>
      <c r="B155" s="4" t="n"/>
      <c r="C155" s="4" t="n"/>
      <c r="D155" s="4" t="n"/>
      <c r="E155" s="4" t="n"/>
      <c r="F155">
        <f>IF(A155="","",IF(AND(OR(C155="IS",C155="BS"),OR(D155=1,D155=-1)),"OK","FIX"))</f>
        <v/>
      </c>
    </row>
    <row r="156">
      <c r="A156" s="4" t="n"/>
      <c r="B156" s="4" t="n"/>
      <c r="C156" s="4" t="n"/>
      <c r="D156" s="4" t="n"/>
      <c r="E156" s="4" t="n"/>
      <c r="F156">
        <f>IF(A156="","",IF(AND(OR(C156="IS",C156="BS"),OR(D156=1,D156=-1)),"OK","FIX"))</f>
        <v/>
      </c>
    </row>
    <row r="157">
      <c r="A157" s="4" t="n"/>
      <c r="B157" s="4" t="n"/>
      <c r="C157" s="4" t="n"/>
      <c r="D157" s="4" t="n"/>
      <c r="E157" s="4" t="n"/>
      <c r="F157">
        <f>IF(A157="","",IF(AND(OR(C157="IS",C157="BS"),OR(D157=1,D157=-1)),"OK","FIX"))</f>
        <v/>
      </c>
    </row>
    <row r="158">
      <c r="A158" s="4" t="n"/>
      <c r="B158" s="4" t="n"/>
      <c r="C158" s="4" t="n"/>
      <c r="D158" s="4" t="n"/>
      <c r="E158" s="4" t="n"/>
      <c r="F158">
        <f>IF(A158="","",IF(AND(OR(C158="IS",C158="BS"),OR(D158=1,D158=-1)),"OK","FIX"))</f>
        <v/>
      </c>
    </row>
    <row r="159">
      <c r="A159" s="4" t="n"/>
      <c r="B159" s="4" t="n"/>
      <c r="C159" s="4" t="n"/>
      <c r="D159" s="4" t="n"/>
      <c r="E159" s="4" t="n"/>
      <c r="F159">
        <f>IF(A159="","",IF(AND(OR(C159="IS",C159="BS"),OR(D159=1,D159=-1)),"OK","FIX"))</f>
        <v/>
      </c>
    </row>
    <row r="160">
      <c r="A160" s="4" t="n"/>
      <c r="B160" s="4" t="n"/>
      <c r="C160" s="4" t="n"/>
      <c r="D160" s="4" t="n"/>
      <c r="E160" s="4" t="n"/>
      <c r="F160">
        <f>IF(A160="","",IF(AND(OR(C160="IS",C160="BS"),OR(D160=1,D160=-1)),"OK","FIX"))</f>
        <v/>
      </c>
    </row>
    <row r="161">
      <c r="A161" s="4" t="n"/>
      <c r="B161" s="4" t="n"/>
      <c r="C161" s="4" t="n"/>
      <c r="D161" s="4" t="n"/>
      <c r="E161" s="4" t="n"/>
      <c r="F161">
        <f>IF(A161="","",IF(AND(OR(C161="IS",C161="BS"),OR(D161=1,D161=-1)),"OK","FIX"))</f>
        <v/>
      </c>
    </row>
    <row r="162">
      <c r="A162" s="4" t="n"/>
      <c r="B162" s="4" t="n"/>
      <c r="C162" s="4" t="n"/>
      <c r="D162" s="4" t="n"/>
      <c r="E162" s="4" t="n"/>
      <c r="F162">
        <f>IF(A162="","",IF(AND(OR(C162="IS",C162="BS"),OR(D162=1,D162=-1)),"OK","FIX"))</f>
        <v/>
      </c>
    </row>
    <row r="163">
      <c r="A163" s="4" t="n"/>
      <c r="B163" s="4" t="n"/>
      <c r="C163" s="4" t="n"/>
      <c r="D163" s="4" t="n"/>
      <c r="E163" s="4" t="n"/>
      <c r="F163">
        <f>IF(A163="","",IF(AND(OR(C163="IS",C163="BS"),OR(D163=1,D163=-1)),"OK","FIX"))</f>
        <v/>
      </c>
    </row>
    <row r="164">
      <c r="A164" s="4" t="n"/>
      <c r="B164" s="4" t="n"/>
      <c r="C164" s="4" t="n"/>
      <c r="D164" s="4" t="n"/>
      <c r="E164" s="4" t="n"/>
      <c r="F164">
        <f>IF(A164="","",IF(AND(OR(C164="IS",C164="BS"),OR(D164=1,D164=-1)),"OK","FIX"))</f>
        <v/>
      </c>
    </row>
    <row r="165">
      <c r="A165" s="4" t="n"/>
      <c r="B165" s="4" t="n"/>
      <c r="C165" s="4" t="n"/>
      <c r="D165" s="4" t="n"/>
      <c r="E165" s="4" t="n"/>
      <c r="F165">
        <f>IF(A165="","",IF(AND(OR(C165="IS",C165="BS"),OR(D165=1,D165=-1)),"OK","FIX"))</f>
        <v/>
      </c>
    </row>
    <row r="166">
      <c r="A166" s="4" t="n"/>
      <c r="B166" s="4" t="n"/>
      <c r="C166" s="4" t="n"/>
      <c r="D166" s="4" t="n"/>
      <c r="E166" s="4" t="n"/>
      <c r="F166">
        <f>IF(A166="","",IF(AND(OR(C166="IS",C166="BS"),OR(D166=1,D166=-1)),"OK","FIX"))</f>
        <v/>
      </c>
    </row>
    <row r="167">
      <c r="A167" s="4" t="n"/>
      <c r="B167" s="4" t="n"/>
      <c r="C167" s="4" t="n"/>
      <c r="D167" s="4" t="n"/>
      <c r="E167" s="4" t="n"/>
      <c r="F167">
        <f>IF(A167="","",IF(AND(OR(C167="IS",C167="BS"),OR(D167=1,D167=-1)),"OK","FIX"))</f>
        <v/>
      </c>
    </row>
    <row r="168">
      <c r="A168" s="4" t="n"/>
      <c r="B168" s="4" t="n"/>
      <c r="C168" s="4" t="n"/>
      <c r="D168" s="4" t="n"/>
      <c r="E168" s="4" t="n"/>
      <c r="F168">
        <f>IF(A168="","",IF(AND(OR(C168="IS",C168="BS"),OR(D168=1,D168=-1)),"OK","FIX"))</f>
        <v/>
      </c>
    </row>
    <row r="169">
      <c r="A169" s="4" t="n"/>
      <c r="B169" s="4" t="n"/>
      <c r="C169" s="4" t="n"/>
      <c r="D169" s="4" t="n"/>
      <c r="E169" s="4" t="n"/>
      <c r="F169">
        <f>IF(A169="","",IF(AND(OR(C169="IS",C169="BS"),OR(D169=1,D169=-1)),"OK","FIX"))</f>
        <v/>
      </c>
    </row>
    <row r="170">
      <c r="A170" s="4" t="n"/>
      <c r="B170" s="4" t="n"/>
      <c r="C170" s="4" t="n"/>
      <c r="D170" s="4" t="n"/>
      <c r="E170" s="4" t="n"/>
      <c r="F170">
        <f>IF(A170="","",IF(AND(OR(C170="IS",C170="BS"),OR(D170=1,D170=-1)),"OK","FIX"))</f>
        <v/>
      </c>
    </row>
    <row r="171">
      <c r="A171" s="4" t="n"/>
      <c r="B171" s="4" t="n"/>
      <c r="C171" s="4" t="n"/>
      <c r="D171" s="4" t="n"/>
      <c r="E171" s="4" t="n"/>
      <c r="F171">
        <f>IF(A171="","",IF(AND(OR(C171="IS",C171="BS"),OR(D171=1,D171=-1)),"OK","FIX"))</f>
        <v/>
      </c>
    </row>
    <row r="172">
      <c r="A172" s="4" t="n"/>
      <c r="B172" s="4" t="n"/>
      <c r="C172" s="4" t="n"/>
      <c r="D172" s="4" t="n"/>
      <c r="E172" s="4" t="n"/>
      <c r="F172">
        <f>IF(A172="","",IF(AND(OR(C172="IS",C172="BS"),OR(D172=1,D172=-1)),"OK","FIX"))</f>
        <v/>
      </c>
    </row>
    <row r="173">
      <c r="A173" s="4" t="n"/>
      <c r="B173" s="4" t="n"/>
      <c r="C173" s="4" t="n"/>
      <c r="D173" s="4" t="n"/>
      <c r="E173" s="4" t="n"/>
      <c r="F173">
        <f>IF(A173="","",IF(AND(OR(C173="IS",C173="BS"),OR(D173=1,D173=-1)),"OK","FIX"))</f>
        <v/>
      </c>
    </row>
    <row r="174">
      <c r="A174" s="4" t="n"/>
      <c r="B174" s="4" t="n"/>
      <c r="C174" s="4" t="n"/>
      <c r="D174" s="4" t="n"/>
      <c r="E174" s="4" t="n"/>
      <c r="F174">
        <f>IF(A174="","",IF(AND(OR(C174="IS",C174="BS"),OR(D174=1,D174=-1)),"OK","FIX"))</f>
        <v/>
      </c>
    </row>
    <row r="175">
      <c r="A175" s="4" t="n"/>
      <c r="B175" s="4" t="n"/>
      <c r="C175" s="4" t="n"/>
      <c r="D175" s="4" t="n"/>
      <c r="E175" s="4" t="n"/>
      <c r="F175">
        <f>IF(A175="","",IF(AND(OR(C175="IS",C175="BS"),OR(D175=1,D175=-1)),"OK","FIX"))</f>
        <v/>
      </c>
    </row>
    <row r="176">
      <c r="A176" s="4" t="n"/>
      <c r="B176" s="4" t="n"/>
      <c r="C176" s="4" t="n"/>
      <c r="D176" s="4" t="n"/>
      <c r="E176" s="4" t="n"/>
      <c r="F176">
        <f>IF(A176="","",IF(AND(OR(C176="IS",C176="BS"),OR(D176=1,D176=-1)),"OK","FIX"))</f>
        <v/>
      </c>
    </row>
    <row r="177">
      <c r="A177" s="4" t="n"/>
      <c r="B177" s="4" t="n"/>
      <c r="C177" s="4" t="n"/>
      <c r="D177" s="4" t="n"/>
      <c r="E177" s="4" t="n"/>
      <c r="F177">
        <f>IF(A177="","",IF(AND(OR(C177="IS",C177="BS"),OR(D177=1,D177=-1)),"OK","FIX"))</f>
        <v/>
      </c>
    </row>
    <row r="178">
      <c r="A178" s="4" t="n"/>
      <c r="B178" s="4" t="n"/>
      <c r="C178" s="4" t="n"/>
      <c r="D178" s="4" t="n"/>
      <c r="E178" s="4" t="n"/>
      <c r="F178">
        <f>IF(A178="","",IF(AND(OR(C178="IS",C178="BS"),OR(D178=1,D178=-1)),"OK","FIX"))</f>
        <v/>
      </c>
    </row>
    <row r="179">
      <c r="A179" s="4" t="n"/>
      <c r="B179" s="4" t="n"/>
      <c r="C179" s="4" t="n"/>
      <c r="D179" s="4" t="n"/>
      <c r="E179" s="4" t="n"/>
      <c r="F179">
        <f>IF(A179="","",IF(AND(OR(C179="IS",C179="BS"),OR(D179=1,D179=-1)),"OK","FIX"))</f>
        <v/>
      </c>
    </row>
    <row r="180">
      <c r="A180" s="4" t="n"/>
      <c r="B180" s="4" t="n"/>
      <c r="C180" s="4" t="n"/>
      <c r="D180" s="4" t="n"/>
      <c r="E180" s="4" t="n"/>
      <c r="F180">
        <f>IF(A180="","",IF(AND(OR(C180="IS",C180="BS"),OR(D180=1,D180=-1)),"OK","FIX"))</f>
        <v/>
      </c>
    </row>
    <row r="181">
      <c r="A181" s="4" t="n"/>
      <c r="B181" s="4" t="n"/>
      <c r="C181" s="4" t="n"/>
      <c r="D181" s="4" t="n"/>
      <c r="E181" s="4" t="n"/>
      <c r="F181">
        <f>IF(A181="","",IF(AND(OR(C181="IS",C181="BS"),OR(D181=1,D181=-1)),"OK","FIX"))</f>
        <v/>
      </c>
    </row>
    <row r="182">
      <c r="A182" s="4" t="n"/>
      <c r="B182" s="4" t="n"/>
      <c r="C182" s="4" t="n"/>
      <c r="D182" s="4" t="n"/>
      <c r="E182" s="4" t="n"/>
      <c r="F182">
        <f>IF(A182="","",IF(AND(OR(C182="IS",C182="BS"),OR(D182=1,D182=-1)),"OK","FIX"))</f>
        <v/>
      </c>
    </row>
    <row r="183">
      <c r="A183" s="4" t="n"/>
      <c r="B183" s="4" t="n"/>
      <c r="C183" s="4" t="n"/>
      <c r="D183" s="4" t="n"/>
      <c r="E183" s="4" t="n"/>
      <c r="F183">
        <f>IF(A183="","",IF(AND(OR(C183="IS",C183="BS"),OR(D183=1,D183=-1)),"OK","FIX"))</f>
        <v/>
      </c>
    </row>
    <row r="184">
      <c r="A184" s="4" t="n"/>
      <c r="B184" s="4" t="n"/>
      <c r="C184" s="4" t="n"/>
      <c r="D184" s="4" t="n"/>
      <c r="E184" s="4" t="n"/>
      <c r="F184">
        <f>IF(A184="","",IF(AND(OR(C184="IS",C184="BS"),OR(D184=1,D184=-1)),"OK","FIX"))</f>
        <v/>
      </c>
    </row>
    <row r="185">
      <c r="A185" s="4" t="n"/>
      <c r="B185" s="4" t="n"/>
      <c r="C185" s="4" t="n"/>
      <c r="D185" s="4" t="n"/>
      <c r="E185" s="4" t="n"/>
      <c r="F185">
        <f>IF(A185="","",IF(AND(OR(C185="IS",C185="BS"),OR(D185=1,D185=-1)),"OK","FIX"))</f>
        <v/>
      </c>
    </row>
    <row r="186">
      <c r="A186" s="4" t="n"/>
      <c r="B186" s="4" t="n"/>
      <c r="C186" s="4" t="n"/>
      <c r="D186" s="4" t="n"/>
      <c r="E186" s="4" t="n"/>
      <c r="F186">
        <f>IF(A186="","",IF(AND(OR(C186="IS",C186="BS"),OR(D186=1,D186=-1)),"OK","FIX"))</f>
        <v/>
      </c>
    </row>
    <row r="187">
      <c r="A187" s="4" t="n"/>
      <c r="B187" s="4" t="n"/>
      <c r="C187" s="4" t="n"/>
      <c r="D187" s="4" t="n"/>
      <c r="E187" s="4" t="n"/>
      <c r="F187">
        <f>IF(A187="","",IF(AND(OR(C187="IS",C187="BS"),OR(D187=1,D187=-1)),"OK","FIX"))</f>
        <v/>
      </c>
    </row>
    <row r="188">
      <c r="A188" s="4" t="n"/>
      <c r="B188" s="4" t="n"/>
      <c r="C188" s="4" t="n"/>
      <c r="D188" s="4" t="n"/>
      <c r="E188" s="4" t="n"/>
      <c r="F188">
        <f>IF(A188="","",IF(AND(OR(C188="IS",C188="BS"),OR(D188=1,D188=-1)),"OK","FIX"))</f>
        <v/>
      </c>
    </row>
    <row r="189">
      <c r="A189" s="4" t="n"/>
      <c r="B189" s="4" t="n"/>
      <c r="C189" s="4" t="n"/>
      <c r="D189" s="4" t="n"/>
      <c r="E189" s="4" t="n"/>
      <c r="F189">
        <f>IF(A189="","",IF(AND(OR(C189="IS",C189="BS"),OR(D189=1,D189=-1)),"OK","FIX"))</f>
        <v/>
      </c>
    </row>
    <row r="190">
      <c r="A190" s="4" t="n"/>
      <c r="B190" s="4" t="n"/>
      <c r="C190" s="4" t="n"/>
      <c r="D190" s="4" t="n"/>
      <c r="E190" s="4" t="n"/>
      <c r="F190">
        <f>IF(A190="","",IF(AND(OR(C190="IS",C190="BS"),OR(D190=1,D190=-1)),"OK","FIX"))</f>
        <v/>
      </c>
    </row>
    <row r="191">
      <c r="A191" s="4" t="n"/>
      <c r="B191" s="4" t="n"/>
      <c r="C191" s="4" t="n"/>
      <c r="D191" s="4" t="n"/>
      <c r="E191" s="4" t="n"/>
      <c r="F191">
        <f>IF(A191="","",IF(AND(OR(C191="IS",C191="BS"),OR(D191=1,D191=-1)),"OK","FIX"))</f>
        <v/>
      </c>
    </row>
    <row r="192">
      <c r="A192" s="4" t="n"/>
      <c r="B192" s="4" t="n"/>
      <c r="C192" s="4" t="n"/>
      <c r="D192" s="4" t="n"/>
      <c r="E192" s="4" t="n"/>
      <c r="F192">
        <f>IF(A192="","",IF(AND(OR(C192="IS",C192="BS"),OR(D192=1,D192=-1)),"OK","FIX"))</f>
        <v/>
      </c>
    </row>
    <row r="193">
      <c r="A193" s="4" t="n"/>
      <c r="B193" s="4" t="n"/>
      <c r="C193" s="4" t="n"/>
      <c r="D193" s="4" t="n"/>
      <c r="E193" s="4" t="n"/>
      <c r="F193">
        <f>IF(A193="","",IF(AND(OR(C193="IS",C193="BS"),OR(D193=1,D193=-1)),"OK","FIX"))</f>
        <v/>
      </c>
    </row>
    <row r="194">
      <c r="A194" s="4" t="n"/>
      <c r="B194" s="4" t="n"/>
      <c r="C194" s="4" t="n"/>
      <c r="D194" s="4" t="n"/>
      <c r="E194" s="4" t="n"/>
      <c r="F194">
        <f>IF(A194="","",IF(AND(OR(C194="IS",C194="BS"),OR(D194=1,D194=-1)),"OK","FIX"))</f>
        <v/>
      </c>
    </row>
    <row r="195">
      <c r="A195" s="4" t="n"/>
      <c r="B195" s="4" t="n"/>
      <c r="C195" s="4" t="n"/>
      <c r="D195" s="4" t="n"/>
      <c r="E195" s="4" t="n"/>
      <c r="F195">
        <f>IF(A195="","",IF(AND(OR(C195="IS",C195="BS"),OR(D195=1,D195=-1)),"OK","FIX"))</f>
        <v/>
      </c>
    </row>
    <row r="196">
      <c r="A196" s="4" t="n"/>
      <c r="B196" s="4" t="n"/>
      <c r="C196" s="4" t="n"/>
      <c r="D196" s="4" t="n"/>
      <c r="E196" s="4" t="n"/>
      <c r="F196">
        <f>IF(A196="","",IF(AND(OR(C196="IS",C196="BS"),OR(D196=1,D196=-1)),"OK","FIX"))</f>
        <v/>
      </c>
    </row>
    <row r="197">
      <c r="A197" s="4" t="n"/>
      <c r="B197" s="4" t="n"/>
      <c r="C197" s="4" t="n"/>
      <c r="D197" s="4" t="n"/>
      <c r="E197" s="4" t="n"/>
      <c r="F197">
        <f>IF(A197="","",IF(AND(OR(C197="IS",C197="BS"),OR(D197=1,D197=-1)),"OK","FIX"))</f>
        <v/>
      </c>
    </row>
    <row r="198">
      <c r="A198" s="4" t="n"/>
      <c r="B198" s="4" t="n"/>
      <c r="C198" s="4" t="n"/>
      <c r="D198" s="4" t="n"/>
      <c r="E198" s="4" t="n"/>
      <c r="F198">
        <f>IF(A198="","",IF(AND(OR(C198="IS",C198="BS"),OR(D198=1,D198=-1)),"OK","FIX"))</f>
        <v/>
      </c>
    </row>
    <row r="199">
      <c r="A199" s="4" t="n"/>
      <c r="B199" s="4" t="n"/>
      <c r="C199" s="4" t="n"/>
      <c r="D199" s="4" t="n"/>
      <c r="E199" s="4" t="n"/>
      <c r="F199">
        <f>IF(A199="","",IF(AND(OR(C199="IS",C199="BS"),OR(D199=1,D199=-1)),"OK","FIX"))</f>
        <v/>
      </c>
    </row>
    <row r="200">
      <c r="A200" s="4" t="n"/>
      <c r="B200" s="4" t="n"/>
      <c r="C200" s="4" t="n"/>
      <c r="D200" s="4" t="n"/>
      <c r="E200" s="4" t="n"/>
      <c r="F200">
        <f>IF(A200="","",IF(AND(OR(C200="IS",C200="BS"),OR(D200=1,D200=-1)),"OK","FIX"))</f>
        <v/>
      </c>
    </row>
    <row r="201">
      <c r="A201" s="4" t="n"/>
      <c r="B201" s="4" t="n"/>
      <c r="C201" s="4" t="n"/>
      <c r="D201" s="4" t="n"/>
      <c r="E201" s="4" t="n"/>
      <c r="F201">
        <f>IF(A201="","",IF(AND(OR(C201="IS",C201="BS"),OR(D201=1,D201=-1)),"OK","FIX"))</f>
        <v/>
      </c>
    </row>
    <row r="202">
      <c r="A202" s="4" t="n"/>
      <c r="B202" s="4" t="n"/>
      <c r="C202" s="4" t="n"/>
      <c r="D202" s="4" t="n"/>
      <c r="E202" s="4" t="n"/>
      <c r="F202">
        <f>IF(A202="","",IF(AND(OR(C202="IS",C202="BS"),OR(D202=1,D202=-1)),"OK","FIX"))</f>
        <v/>
      </c>
    </row>
    <row r="203">
      <c r="A203" s="4" t="n"/>
      <c r="B203" s="4" t="n"/>
      <c r="C203" s="4" t="n"/>
      <c r="D203" s="4" t="n"/>
      <c r="E203" s="4" t="n"/>
      <c r="F203">
        <f>IF(A203="","",IF(AND(OR(C203="IS",C203="BS"),OR(D203=1,D203=-1)),"OK","FIX"))</f>
        <v/>
      </c>
    </row>
    <row r="204">
      <c r="A204" s="4" t="n"/>
      <c r="B204" s="4" t="n"/>
      <c r="C204" s="4" t="n"/>
      <c r="D204" s="4" t="n"/>
      <c r="E204" s="4" t="n"/>
      <c r="F204">
        <f>IF(A204="","",IF(AND(OR(C204="IS",C204="BS"),OR(D204=1,D204=-1)),"OK","FIX"))</f>
        <v/>
      </c>
    </row>
    <row r="205">
      <c r="A205" s="4" t="n"/>
      <c r="B205" s="4" t="n"/>
      <c r="C205" s="4" t="n"/>
      <c r="D205" s="4" t="n"/>
      <c r="E205" s="4" t="n"/>
      <c r="F205">
        <f>IF(A205="","",IF(AND(OR(C205="IS",C205="BS"),OR(D205=1,D205=-1)),"OK","FIX"))</f>
        <v/>
      </c>
    </row>
    <row r="206">
      <c r="A206" s="4" t="n"/>
      <c r="B206" s="4" t="n"/>
      <c r="C206" s="4" t="n"/>
      <c r="D206" s="4" t="n"/>
      <c r="E206" s="4" t="n"/>
      <c r="F206">
        <f>IF(A206="","",IF(AND(OR(C206="IS",C206="BS"),OR(D206=1,D206=-1)),"OK","FIX"))</f>
        <v/>
      </c>
    </row>
    <row r="207">
      <c r="A207" s="4" t="n"/>
      <c r="B207" s="4" t="n"/>
      <c r="C207" s="4" t="n"/>
      <c r="D207" s="4" t="n"/>
      <c r="E207" s="4" t="n"/>
      <c r="F207">
        <f>IF(A207="","",IF(AND(OR(C207="IS",C207="BS"),OR(D207=1,D207=-1)),"OK","FIX"))</f>
        <v/>
      </c>
    </row>
    <row r="208">
      <c r="A208" s="4" t="n"/>
      <c r="B208" s="4" t="n"/>
      <c r="C208" s="4" t="n"/>
      <c r="D208" s="4" t="n"/>
      <c r="E208" s="4" t="n"/>
      <c r="F208">
        <f>IF(A208="","",IF(AND(OR(C208="IS",C208="BS"),OR(D208=1,D208=-1)),"OK","FIX"))</f>
        <v/>
      </c>
    </row>
    <row r="209">
      <c r="A209" s="4" t="n"/>
      <c r="B209" s="4" t="n"/>
      <c r="C209" s="4" t="n"/>
      <c r="D209" s="4" t="n"/>
      <c r="E209" s="4" t="n"/>
      <c r="F209">
        <f>IF(A209="","",IF(AND(OR(C209="IS",C209="BS"),OR(D209=1,D209=-1)),"OK","FIX"))</f>
        <v/>
      </c>
    </row>
    <row r="210">
      <c r="A210" s="4" t="n"/>
      <c r="B210" s="4" t="n"/>
      <c r="C210" s="4" t="n"/>
      <c r="D210" s="4" t="n"/>
      <c r="E210" s="4" t="n"/>
      <c r="F210">
        <f>IF(A210="","",IF(AND(OR(C210="IS",C210="BS"),OR(D210=1,D210=-1)),"OK","FIX"))</f>
        <v/>
      </c>
    </row>
    <row r="211">
      <c r="A211" s="4" t="n"/>
      <c r="B211" s="4" t="n"/>
      <c r="C211" s="4" t="n"/>
      <c r="D211" s="4" t="n"/>
      <c r="E211" s="4" t="n"/>
      <c r="F211">
        <f>IF(A211="","",IF(AND(OR(C211="IS",C211="BS"),OR(D211=1,D211=-1)),"OK","FIX"))</f>
        <v/>
      </c>
    </row>
    <row r="212">
      <c r="A212" s="4" t="n"/>
      <c r="B212" s="4" t="n"/>
      <c r="C212" s="4" t="n"/>
      <c r="D212" s="4" t="n"/>
      <c r="E212" s="4" t="n"/>
      <c r="F212">
        <f>IF(A212="","",IF(AND(OR(C212="IS",C212="BS"),OR(D212=1,D212=-1)),"OK","FIX"))</f>
        <v/>
      </c>
    </row>
    <row r="213">
      <c r="A213" s="4" t="n"/>
      <c r="B213" s="4" t="n"/>
      <c r="C213" s="4" t="n"/>
      <c r="D213" s="4" t="n"/>
      <c r="E213" s="4" t="n"/>
      <c r="F213">
        <f>IF(A213="","",IF(AND(OR(C213="IS",C213="BS"),OR(D213=1,D213=-1)),"OK","FIX"))</f>
        <v/>
      </c>
    </row>
    <row r="214">
      <c r="A214" s="4" t="n"/>
      <c r="B214" s="4" t="n"/>
      <c r="C214" s="4" t="n"/>
      <c r="D214" s="4" t="n"/>
      <c r="E214" s="4" t="n"/>
      <c r="F214">
        <f>IF(A214="","",IF(AND(OR(C214="IS",C214="BS"),OR(D214=1,D214=-1)),"OK","FIX"))</f>
        <v/>
      </c>
    </row>
    <row r="215">
      <c r="A215" s="4" t="n"/>
      <c r="B215" s="4" t="n"/>
      <c r="C215" s="4" t="n"/>
      <c r="D215" s="4" t="n"/>
      <c r="E215" s="4" t="n"/>
      <c r="F215">
        <f>IF(A215="","",IF(AND(OR(C215="IS",C215="BS"),OR(D215=1,D215=-1)),"OK","FIX"))</f>
        <v/>
      </c>
    </row>
    <row r="216">
      <c r="A216" s="4" t="n"/>
      <c r="B216" s="4" t="n"/>
      <c r="C216" s="4" t="n"/>
      <c r="D216" s="4" t="n"/>
      <c r="E216" s="4" t="n"/>
      <c r="F216">
        <f>IF(A216="","",IF(AND(OR(C216="IS",C216="BS"),OR(D216=1,D216=-1)),"OK","FIX"))</f>
        <v/>
      </c>
    </row>
    <row r="217">
      <c r="A217" s="4" t="n"/>
      <c r="B217" s="4" t="n"/>
      <c r="C217" s="4" t="n"/>
      <c r="D217" s="4" t="n"/>
      <c r="E217" s="4" t="n"/>
      <c r="F217">
        <f>IF(A217="","",IF(AND(OR(C217="IS",C217="BS"),OR(D217=1,D217=-1)),"OK","FIX"))</f>
        <v/>
      </c>
    </row>
    <row r="218">
      <c r="A218" s="4" t="n"/>
      <c r="B218" s="4" t="n"/>
      <c r="C218" s="4" t="n"/>
      <c r="D218" s="4" t="n"/>
      <c r="E218" s="4" t="n"/>
      <c r="F218">
        <f>IF(A218="","",IF(AND(OR(C218="IS",C218="BS"),OR(D218=1,D218=-1)),"OK","FIX"))</f>
        <v/>
      </c>
    </row>
    <row r="219">
      <c r="A219" s="4" t="n"/>
      <c r="B219" s="4" t="n"/>
      <c r="C219" s="4" t="n"/>
      <c r="D219" s="4" t="n"/>
      <c r="E219" s="4" t="n"/>
      <c r="F219">
        <f>IF(A219="","",IF(AND(OR(C219="IS",C219="BS"),OR(D219=1,D219=-1)),"OK","FIX"))</f>
        <v/>
      </c>
    </row>
    <row r="220">
      <c r="A220" s="4" t="n"/>
      <c r="B220" s="4" t="n"/>
      <c r="C220" s="4" t="n"/>
      <c r="D220" s="4" t="n"/>
      <c r="E220" s="4" t="n"/>
      <c r="F220">
        <f>IF(A220="","",IF(AND(OR(C220="IS",C220="BS"),OR(D220=1,D220=-1)),"OK","FIX"))</f>
        <v/>
      </c>
    </row>
    <row r="221">
      <c r="A221" s="4" t="n"/>
      <c r="B221" s="4" t="n"/>
      <c r="C221" s="4" t="n"/>
      <c r="D221" s="4" t="n"/>
      <c r="E221" s="4" t="n"/>
      <c r="F221">
        <f>IF(A221="","",IF(AND(OR(C221="IS",C221="BS"),OR(D221=1,D221=-1)),"OK","FIX"))</f>
        <v/>
      </c>
    </row>
    <row r="222">
      <c r="A222" s="4" t="n"/>
      <c r="B222" s="4" t="n"/>
      <c r="C222" s="4" t="n"/>
      <c r="D222" s="4" t="n"/>
      <c r="E222" s="4" t="n"/>
      <c r="F222">
        <f>IF(A222="","",IF(AND(OR(C222="IS",C222="BS"),OR(D222=1,D222=-1)),"OK","FIX"))</f>
        <v/>
      </c>
    </row>
    <row r="223">
      <c r="A223" s="4" t="n"/>
      <c r="B223" s="4" t="n"/>
      <c r="C223" s="4" t="n"/>
      <c r="D223" s="4" t="n"/>
      <c r="E223" s="4" t="n"/>
      <c r="F223">
        <f>IF(A223="","",IF(AND(OR(C223="IS",C223="BS"),OR(D223=1,D223=-1)),"OK","FIX"))</f>
        <v/>
      </c>
    </row>
    <row r="224">
      <c r="A224" s="4" t="n"/>
      <c r="B224" s="4" t="n"/>
      <c r="C224" s="4" t="n"/>
      <c r="D224" s="4" t="n"/>
      <c r="E224" s="4" t="n"/>
      <c r="F224">
        <f>IF(A224="","",IF(AND(OR(C224="IS",C224="BS"),OR(D224=1,D224=-1)),"OK","FIX"))</f>
        <v/>
      </c>
    </row>
    <row r="225">
      <c r="A225" s="4" t="n"/>
      <c r="B225" s="4" t="n"/>
      <c r="C225" s="4" t="n"/>
      <c r="D225" s="4" t="n"/>
      <c r="E225" s="4" t="n"/>
      <c r="F225">
        <f>IF(A225="","",IF(AND(OR(C225="IS",C225="BS"),OR(D225=1,D225=-1)),"OK","FIX"))</f>
        <v/>
      </c>
    </row>
    <row r="226">
      <c r="A226" s="4" t="n"/>
      <c r="B226" s="4" t="n"/>
      <c r="C226" s="4" t="n"/>
      <c r="D226" s="4" t="n"/>
      <c r="E226" s="4" t="n"/>
      <c r="F226">
        <f>IF(A226="","",IF(AND(OR(C226="IS",C226="BS"),OR(D226=1,D226=-1)),"OK","FIX"))</f>
        <v/>
      </c>
    </row>
    <row r="227">
      <c r="A227" s="4" t="n"/>
      <c r="B227" s="4" t="n"/>
      <c r="C227" s="4" t="n"/>
      <c r="D227" s="4" t="n"/>
      <c r="E227" s="4" t="n"/>
      <c r="F227">
        <f>IF(A227="","",IF(AND(OR(C227="IS",C227="BS"),OR(D227=1,D227=-1)),"OK","FIX"))</f>
        <v/>
      </c>
    </row>
    <row r="228">
      <c r="A228" s="4" t="n"/>
      <c r="B228" s="4" t="n"/>
      <c r="C228" s="4" t="n"/>
      <c r="D228" s="4" t="n"/>
      <c r="E228" s="4" t="n"/>
      <c r="F228">
        <f>IF(A228="","",IF(AND(OR(C228="IS",C228="BS"),OR(D228=1,D228=-1)),"OK","FIX"))</f>
        <v/>
      </c>
    </row>
    <row r="229">
      <c r="A229" s="4" t="n"/>
      <c r="B229" s="4" t="n"/>
      <c r="C229" s="4" t="n"/>
      <c r="D229" s="4" t="n"/>
      <c r="E229" s="4" t="n"/>
      <c r="F229">
        <f>IF(A229="","",IF(AND(OR(C229="IS",C229="BS"),OR(D229=1,D229=-1)),"OK","FIX"))</f>
        <v/>
      </c>
    </row>
    <row r="230">
      <c r="A230" s="4" t="n"/>
      <c r="B230" s="4" t="n"/>
      <c r="C230" s="4" t="n"/>
      <c r="D230" s="4" t="n"/>
      <c r="E230" s="4" t="n"/>
      <c r="F230">
        <f>IF(A230="","",IF(AND(OR(C230="IS",C230="BS"),OR(D230=1,D230=-1)),"OK","FIX"))</f>
        <v/>
      </c>
    </row>
    <row r="231">
      <c r="A231" s="4" t="n"/>
      <c r="B231" s="4" t="n"/>
      <c r="C231" s="4" t="n"/>
      <c r="D231" s="4" t="n"/>
      <c r="E231" s="4" t="n"/>
      <c r="F231">
        <f>IF(A231="","",IF(AND(OR(C231="IS",C231="BS"),OR(D231=1,D231=-1)),"OK","FIX"))</f>
        <v/>
      </c>
    </row>
    <row r="232">
      <c r="A232" s="4" t="n"/>
      <c r="B232" s="4" t="n"/>
      <c r="C232" s="4" t="n"/>
      <c r="D232" s="4" t="n"/>
      <c r="E232" s="4" t="n"/>
      <c r="F232">
        <f>IF(A232="","",IF(AND(OR(C232="IS",C232="BS"),OR(D232=1,D232=-1)),"OK","FIX"))</f>
        <v/>
      </c>
    </row>
    <row r="233">
      <c r="A233" s="4" t="n"/>
      <c r="B233" s="4" t="n"/>
      <c r="C233" s="4" t="n"/>
      <c r="D233" s="4" t="n"/>
      <c r="E233" s="4" t="n"/>
      <c r="F233">
        <f>IF(A233="","",IF(AND(OR(C233="IS",C233="BS"),OR(D233=1,D233=-1)),"OK","FIX"))</f>
        <v/>
      </c>
    </row>
    <row r="234">
      <c r="A234" s="4" t="n"/>
      <c r="B234" s="4" t="n"/>
      <c r="C234" s="4" t="n"/>
      <c r="D234" s="4" t="n"/>
      <c r="E234" s="4" t="n"/>
      <c r="F234">
        <f>IF(A234="","",IF(AND(OR(C234="IS",C234="BS"),OR(D234=1,D234=-1)),"OK","FIX"))</f>
        <v/>
      </c>
    </row>
    <row r="235">
      <c r="A235" s="4" t="n"/>
      <c r="B235" s="4" t="n"/>
      <c r="C235" s="4" t="n"/>
      <c r="D235" s="4" t="n"/>
      <c r="E235" s="4" t="n"/>
      <c r="F235">
        <f>IF(A235="","",IF(AND(OR(C235="IS",C235="BS"),OR(D235=1,D235=-1)),"OK","FIX"))</f>
        <v/>
      </c>
    </row>
    <row r="236">
      <c r="A236" s="4" t="n"/>
      <c r="B236" s="4" t="n"/>
      <c r="C236" s="4" t="n"/>
      <c r="D236" s="4" t="n"/>
      <c r="E236" s="4" t="n"/>
      <c r="F236">
        <f>IF(A236="","",IF(AND(OR(C236="IS",C236="BS"),OR(D236=1,D236=-1)),"OK","FIX"))</f>
        <v/>
      </c>
    </row>
    <row r="237">
      <c r="A237" s="4" t="n"/>
      <c r="B237" s="4" t="n"/>
      <c r="C237" s="4" t="n"/>
      <c r="D237" s="4" t="n"/>
      <c r="E237" s="4" t="n"/>
      <c r="F237">
        <f>IF(A237="","",IF(AND(OR(C237="IS",C237="BS"),OR(D237=1,D237=-1)),"OK","FIX"))</f>
        <v/>
      </c>
    </row>
    <row r="238">
      <c r="A238" s="4" t="n"/>
      <c r="B238" s="4" t="n"/>
      <c r="C238" s="4" t="n"/>
      <c r="D238" s="4" t="n"/>
      <c r="E238" s="4" t="n"/>
      <c r="F238">
        <f>IF(A238="","",IF(AND(OR(C238="IS",C238="BS"),OR(D238=1,D238=-1)),"OK","FIX"))</f>
        <v/>
      </c>
    </row>
    <row r="239">
      <c r="A239" s="4" t="n"/>
      <c r="B239" s="4" t="n"/>
      <c r="C239" s="4" t="n"/>
      <c r="D239" s="4" t="n"/>
      <c r="E239" s="4" t="n"/>
      <c r="F239">
        <f>IF(A239="","",IF(AND(OR(C239="IS",C239="BS"),OR(D239=1,D239=-1)),"OK","FIX"))</f>
        <v/>
      </c>
    </row>
    <row r="240">
      <c r="A240" s="4" t="n"/>
      <c r="B240" s="4" t="n"/>
      <c r="C240" s="4" t="n"/>
      <c r="D240" s="4" t="n"/>
      <c r="E240" s="4" t="n"/>
      <c r="F240">
        <f>IF(A240="","",IF(AND(OR(C240="IS",C240="BS"),OR(D240=1,D240=-1)),"OK","FIX"))</f>
        <v/>
      </c>
    </row>
    <row r="241">
      <c r="A241" s="4" t="n"/>
      <c r="B241" s="4" t="n"/>
      <c r="C241" s="4" t="n"/>
      <c r="D241" s="4" t="n"/>
      <c r="E241" s="4" t="n"/>
      <c r="F241">
        <f>IF(A241="","",IF(AND(OR(C241="IS",C241="BS"),OR(D241=1,D241=-1)),"OK","FIX"))</f>
        <v/>
      </c>
    </row>
    <row r="242">
      <c r="A242" s="4" t="n"/>
      <c r="B242" s="4" t="n"/>
      <c r="C242" s="4" t="n"/>
      <c r="D242" s="4" t="n"/>
      <c r="E242" s="4" t="n"/>
      <c r="F242">
        <f>IF(A242="","",IF(AND(OR(C242="IS",C242="BS"),OR(D242=1,D242=-1)),"OK","FIX"))</f>
        <v/>
      </c>
    </row>
    <row r="243">
      <c r="A243" s="4" t="n"/>
      <c r="B243" s="4" t="n"/>
      <c r="C243" s="4" t="n"/>
      <c r="D243" s="4" t="n"/>
      <c r="E243" s="4" t="n"/>
      <c r="F243">
        <f>IF(A243="","",IF(AND(OR(C243="IS",C243="BS"),OR(D243=1,D243=-1)),"OK","FIX"))</f>
        <v/>
      </c>
    </row>
    <row r="244">
      <c r="A244" s="4" t="n"/>
      <c r="B244" s="4" t="n"/>
      <c r="C244" s="4" t="n"/>
      <c r="D244" s="4" t="n"/>
      <c r="E244" s="4" t="n"/>
      <c r="F244">
        <f>IF(A244="","",IF(AND(OR(C244="IS",C244="BS"),OR(D244=1,D244=-1)),"OK","FIX"))</f>
        <v/>
      </c>
    </row>
    <row r="245">
      <c r="A245" s="4" t="n"/>
      <c r="B245" s="4" t="n"/>
      <c r="C245" s="4" t="n"/>
      <c r="D245" s="4" t="n"/>
      <c r="E245" s="4" t="n"/>
      <c r="F245">
        <f>IF(A245="","",IF(AND(OR(C245="IS",C245="BS"),OR(D245=1,D245=-1)),"OK","FIX"))</f>
        <v/>
      </c>
    </row>
    <row r="246">
      <c r="A246" s="4" t="n"/>
      <c r="B246" s="4" t="n"/>
      <c r="C246" s="4" t="n"/>
      <c r="D246" s="4" t="n"/>
      <c r="E246" s="4" t="n"/>
      <c r="F246">
        <f>IF(A246="","",IF(AND(OR(C246="IS",C246="BS"),OR(D246=1,D246=-1)),"OK","FIX"))</f>
        <v/>
      </c>
    </row>
    <row r="247">
      <c r="A247" s="4" t="n"/>
      <c r="B247" s="4" t="n"/>
      <c r="C247" s="4" t="n"/>
      <c r="D247" s="4" t="n"/>
      <c r="E247" s="4" t="n"/>
      <c r="F247">
        <f>IF(A247="","",IF(AND(OR(C247="IS",C247="BS"),OR(D247=1,D247=-1)),"OK","FIX"))</f>
        <v/>
      </c>
    </row>
    <row r="248">
      <c r="A248" s="4" t="n"/>
      <c r="B248" s="4" t="n"/>
      <c r="C248" s="4" t="n"/>
      <c r="D248" s="4" t="n"/>
      <c r="E248" s="4" t="n"/>
      <c r="F248">
        <f>IF(A248="","",IF(AND(OR(C248="IS",C248="BS"),OR(D248=1,D248=-1)),"OK","FIX"))</f>
        <v/>
      </c>
    </row>
    <row r="249">
      <c r="A249" s="4" t="n"/>
      <c r="B249" s="4" t="n"/>
      <c r="C249" s="4" t="n"/>
      <c r="D249" s="4" t="n"/>
      <c r="E249" s="4" t="n"/>
      <c r="F249">
        <f>IF(A249="","",IF(AND(OR(C249="IS",C249="BS"),OR(D249=1,D249=-1)),"OK","FIX"))</f>
        <v/>
      </c>
    </row>
    <row r="250">
      <c r="A250" s="4" t="n"/>
      <c r="B250" s="4" t="n"/>
      <c r="C250" s="4" t="n"/>
      <c r="D250" s="4" t="n"/>
      <c r="E250" s="4" t="n"/>
      <c r="F250">
        <f>IF(A250="","",IF(AND(OR(C250="IS",C250="BS"),OR(D250=1,D250=-1)),"OK","FIX"))</f>
        <v/>
      </c>
    </row>
    <row r="251">
      <c r="A251" s="4" t="n"/>
      <c r="B251" s="4" t="n"/>
      <c r="C251" s="4" t="n"/>
      <c r="D251" s="4" t="n"/>
      <c r="E251" s="4" t="n"/>
      <c r="F251">
        <f>IF(A251="","",IF(AND(OR(C251="IS",C251="BS"),OR(D251=1,D251=-1)),"OK","FIX"))</f>
        <v/>
      </c>
    </row>
    <row r="252">
      <c r="A252" s="4" t="n"/>
      <c r="B252" s="4" t="n"/>
      <c r="C252" s="4" t="n"/>
      <c r="D252" s="4" t="n"/>
      <c r="E252" s="4" t="n"/>
      <c r="F252">
        <f>IF(A252="","",IF(AND(OR(C252="IS",C252="BS"),OR(D252=1,D252=-1)),"OK","FIX"))</f>
        <v/>
      </c>
    </row>
    <row r="253">
      <c r="A253" s="4" t="n"/>
      <c r="B253" s="4" t="n"/>
      <c r="C253" s="4" t="n"/>
      <c r="D253" s="4" t="n"/>
      <c r="E253" s="4" t="n"/>
      <c r="F253">
        <f>IF(A253="","",IF(AND(OR(C253="IS",C253="BS"),OR(D253=1,D253=-1)),"OK","FIX"))</f>
        <v/>
      </c>
    </row>
    <row r="254">
      <c r="A254" s="4" t="n"/>
      <c r="B254" s="4" t="n"/>
      <c r="C254" s="4" t="n"/>
      <c r="D254" s="4" t="n"/>
      <c r="E254" s="4" t="n"/>
      <c r="F254">
        <f>IF(A254="","",IF(AND(OR(C254="IS",C254="BS"),OR(D254=1,D254=-1)),"OK","FIX"))</f>
        <v/>
      </c>
    </row>
    <row r="255">
      <c r="A255" s="4" t="n"/>
      <c r="B255" s="4" t="n"/>
      <c r="C255" s="4" t="n"/>
      <c r="D255" s="4" t="n"/>
      <c r="E255" s="4" t="n"/>
      <c r="F255">
        <f>IF(A255="","",IF(AND(OR(C255="IS",C255="BS"),OR(D255=1,D255=-1)),"OK","FIX"))</f>
        <v/>
      </c>
    </row>
    <row r="256">
      <c r="A256" s="4" t="n"/>
      <c r="B256" s="4" t="n"/>
      <c r="C256" s="4" t="n"/>
      <c r="D256" s="4" t="n"/>
      <c r="E256" s="4" t="n"/>
      <c r="F256">
        <f>IF(A256="","",IF(AND(OR(C256="IS",C256="BS"),OR(D256=1,D256=-1)),"OK","FIX"))</f>
        <v/>
      </c>
    </row>
    <row r="257">
      <c r="A257" s="4" t="n"/>
      <c r="B257" s="4" t="n"/>
      <c r="C257" s="4" t="n"/>
      <c r="D257" s="4" t="n"/>
      <c r="E257" s="4" t="n"/>
      <c r="F257">
        <f>IF(A257="","",IF(AND(OR(C257="IS",C257="BS"),OR(D257=1,D257=-1)),"OK","FIX"))</f>
        <v/>
      </c>
    </row>
    <row r="258">
      <c r="A258" s="4" t="n"/>
      <c r="B258" s="4" t="n"/>
      <c r="C258" s="4" t="n"/>
      <c r="D258" s="4" t="n"/>
      <c r="E258" s="4" t="n"/>
      <c r="F258">
        <f>IF(A258="","",IF(AND(OR(C258="IS",C258="BS"),OR(D258=1,D258=-1)),"OK","FIX"))</f>
        <v/>
      </c>
    </row>
    <row r="259">
      <c r="A259" s="4" t="n"/>
      <c r="B259" s="4" t="n"/>
      <c r="C259" s="4" t="n"/>
      <c r="D259" s="4" t="n"/>
      <c r="E259" s="4" t="n"/>
      <c r="F259">
        <f>IF(A259="","",IF(AND(OR(C259="IS",C259="BS"),OR(D259=1,D259=-1)),"OK","FIX"))</f>
        <v/>
      </c>
    </row>
    <row r="260">
      <c r="A260" s="4" t="n"/>
      <c r="B260" s="4" t="n"/>
      <c r="C260" s="4" t="n"/>
      <c r="D260" s="4" t="n"/>
      <c r="E260" s="4" t="n"/>
      <c r="F260">
        <f>IF(A260="","",IF(AND(OR(C260="IS",C260="BS"),OR(D260=1,D260=-1)),"OK","FIX"))</f>
        <v/>
      </c>
    </row>
    <row r="261">
      <c r="A261" s="4" t="n"/>
      <c r="B261" s="4" t="n"/>
      <c r="C261" s="4" t="n"/>
      <c r="D261" s="4" t="n"/>
      <c r="E261" s="4" t="n"/>
      <c r="F261">
        <f>IF(A261="","",IF(AND(OR(C261="IS",C261="BS"),OR(D261=1,D261=-1)),"OK","FIX"))</f>
        <v/>
      </c>
    </row>
    <row r="262">
      <c r="A262" s="4" t="n"/>
      <c r="B262" s="4" t="n"/>
      <c r="C262" s="4" t="n"/>
      <c r="D262" s="4" t="n"/>
      <c r="E262" s="4" t="n"/>
      <c r="F262">
        <f>IF(A262="","",IF(AND(OR(C262="IS",C262="BS"),OR(D262=1,D262=-1)),"OK","FIX"))</f>
        <v/>
      </c>
    </row>
    <row r="263">
      <c r="A263" s="4" t="n"/>
      <c r="B263" s="4" t="n"/>
      <c r="C263" s="4" t="n"/>
      <c r="D263" s="4" t="n"/>
      <c r="E263" s="4" t="n"/>
      <c r="F263">
        <f>IF(A263="","",IF(AND(OR(C263="IS",C263="BS"),OR(D263=1,D263=-1)),"OK","FIX"))</f>
        <v/>
      </c>
    </row>
    <row r="264">
      <c r="A264" s="4" t="n"/>
      <c r="B264" s="4" t="n"/>
      <c r="C264" s="4" t="n"/>
      <c r="D264" s="4" t="n"/>
      <c r="E264" s="4" t="n"/>
      <c r="F264">
        <f>IF(A264="","",IF(AND(OR(C264="IS",C264="BS"),OR(D264=1,D264=-1)),"OK","FIX"))</f>
        <v/>
      </c>
    </row>
    <row r="265">
      <c r="A265" s="4" t="n"/>
      <c r="B265" s="4" t="n"/>
      <c r="C265" s="4" t="n"/>
      <c r="D265" s="4" t="n"/>
      <c r="E265" s="4" t="n"/>
      <c r="F265">
        <f>IF(A265="","",IF(AND(OR(C265="IS",C265="BS"),OR(D265=1,D265=-1)),"OK","FIX"))</f>
        <v/>
      </c>
    </row>
    <row r="266">
      <c r="A266" s="4" t="n"/>
      <c r="B266" s="4" t="n"/>
      <c r="C266" s="4" t="n"/>
      <c r="D266" s="4" t="n"/>
      <c r="E266" s="4" t="n"/>
      <c r="F266">
        <f>IF(A266="","",IF(AND(OR(C266="IS",C266="BS"),OR(D266=1,D266=-1)),"OK","FIX"))</f>
        <v/>
      </c>
    </row>
    <row r="267">
      <c r="A267" s="4" t="n"/>
      <c r="B267" s="4" t="n"/>
      <c r="C267" s="4" t="n"/>
      <c r="D267" s="4" t="n"/>
      <c r="E267" s="4" t="n"/>
      <c r="F267">
        <f>IF(A267="","",IF(AND(OR(C267="IS",C267="BS"),OR(D267=1,D267=-1)),"OK","FIX"))</f>
        <v/>
      </c>
    </row>
    <row r="268">
      <c r="A268" s="4" t="n"/>
      <c r="B268" s="4" t="n"/>
      <c r="C268" s="4" t="n"/>
      <c r="D268" s="4" t="n"/>
      <c r="E268" s="4" t="n"/>
      <c r="F268">
        <f>IF(A268="","",IF(AND(OR(C268="IS",C268="BS"),OR(D268=1,D268=-1)),"OK","FIX"))</f>
        <v/>
      </c>
    </row>
    <row r="269">
      <c r="A269" s="4" t="n"/>
      <c r="B269" s="4" t="n"/>
      <c r="C269" s="4" t="n"/>
      <c r="D269" s="4" t="n"/>
      <c r="E269" s="4" t="n"/>
      <c r="F269">
        <f>IF(A269="","",IF(AND(OR(C269="IS",C269="BS"),OR(D269=1,D269=-1)),"OK","FIX"))</f>
        <v/>
      </c>
    </row>
    <row r="270">
      <c r="A270" s="4" t="n"/>
      <c r="B270" s="4" t="n"/>
      <c r="C270" s="4" t="n"/>
      <c r="D270" s="4" t="n"/>
      <c r="E270" s="4" t="n"/>
      <c r="F270">
        <f>IF(A270="","",IF(AND(OR(C270="IS",C270="BS"),OR(D270=1,D270=-1)),"OK","FIX"))</f>
        <v/>
      </c>
    </row>
    <row r="271">
      <c r="A271" s="4" t="n"/>
      <c r="B271" s="4" t="n"/>
      <c r="C271" s="4" t="n"/>
      <c r="D271" s="4" t="n"/>
      <c r="E271" s="4" t="n"/>
      <c r="F271">
        <f>IF(A271="","",IF(AND(OR(C271="IS",C271="BS"),OR(D271=1,D271=-1)),"OK","FIX"))</f>
        <v/>
      </c>
    </row>
    <row r="272">
      <c r="A272" s="4" t="n"/>
      <c r="B272" s="4" t="n"/>
      <c r="C272" s="4" t="n"/>
      <c r="D272" s="4" t="n"/>
      <c r="E272" s="4" t="n"/>
      <c r="F272">
        <f>IF(A272="","",IF(AND(OR(C272="IS",C272="BS"),OR(D272=1,D272=-1)),"OK","FIX"))</f>
        <v/>
      </c>
    </row>
    <row r="273">
      <c r="A273" s="4" t="n"/>
      <c r="B273" s="4" t="n"/>
      <c r="C273" s="4" t="n"/>
      <c r="D273" s="4" t="n"/>
      <c r="E273" s="4" t="n"/>
      <c r="F273">
        <f>IF(A273="","",IF(AND(OR(C273="IS",C273="BS"),OR(D273=1,D273=-1)),"OK","FIX"))</f>
        <v/>
      </c>
    </row>
    <row r="274">
      <c r="A274" s="4" t="n"/>
      <c r="B274" s="4" t="n"/>
      <c r="C274" s="4" t="n"/>
      <c r="D274" s="4" t="n"/>
      <c r="E274" s="4" t="n"/>
      <c r="F274">
        <f>IF(A274="","",IF(AND(OR(C274="IS",C274="BS"),OR(D274=1,D274=-1)),"OK","FIX"))</f>
        <v/>
      </c>
    </row>
    <row r="275">
      <c r="A275" s="4" t="n"/>
      <c r="B275" s="4" t="n"/>
      <c r="C275" s="4" t="n"/>
      <c r="D275" s="4" t="n"/>
      <c r="E275" s="4" t="n"/>
      <c r="F275">
        <f>IF(A275="","",IF(AND(OR(C275="IS",C275="BS"),OR(D275=1,D275=-1)),"OK","FIX"))</f>
        <v/>
      </c>
    </row>
    <row r="276">
      <c r="A276" s="4" t="n"/>
      <c r="B276" s="4" t="n"/>
      <c r="C276" s="4" t="n"/>
      <c r="D276" s="4" t="n"/>
      <c r="E276" s="4" t="n"/>
      <c r="F276">
        <f>IF(A276="","",IF(AND(OR(C276="IS",C276="BS"),OR(D276=1,D276=-1)),"OK","FIX"))</f>
        <v/>
      </c>
    </row>
    <row r="277">
      <c r="A277" s="4" t="n"/>
      <c r="B277" s="4" t="n"/>
      <c r="C277" s="4" t="n"/>
      <c r="D277" s="4" t="n"/>
      <c r="E277" s="4" t="n"/>
      <c r="F277">
        <f>IF(A277="","",IF(AND(OR(C277="IS",C277="BS"),OR(D277=1,D277=-1)),"OK","FIX"))</f>
        <v/>
      </c>
    </row>
    <row r="278">
      <c r="A278" s="4" t="n"/>
      <c r="B278" s="4" t="n"/>
      <c r="C278" s="4" t="n"/>
      <c r="D278" s="4" t="n"/>
      <c r="E278" s="4" t="n"/>
      <c r="F278">
        <f>IF(A278="","",IF(AND(OR(C278="IS",C278="BS"),OR(D278=1,D278=-1)),"OK","FIX"))</f>
        <v/>
      </c>
    </row>
    <row r="279">
      <c r="A279" s="4" t="n"/>
      <c r="B279" s="4" t="n"/>
      <c r="C279" s="4" t="n"/>
      <c r="D279" s="4" t="n"/>
      <c r="E279" s="4" t="n"/>
      <c r="F279">
        <f>IF(A279="","",IF(AND(OR(C279="IS",C279="BS"),OR(D279=1,D279=-1)),"OK","FIX"))</f>
        <v/>
      </c>
    </row>
    <row r="280">
      <c r="A280" s="4" t="n"/>
      <c r="B280" s="4" t="n"/>
      <c r="C280" s="4" t="n"/>
      <c r="D280" s="4" t="n"/>
      <c r="E280" s="4" t="n"/>
      <c r="F280">
        <f>IF(A280="","",IF(AND(OR(C280="IS",C280="BS"),OR(D280=1,D280=-1)),"OK","FIX"))</f>
        <v/>
      </c>
    </row>
    <row r="281">
      <c r="A281" s="4" t="n"/>
      <c r="B281" s="4" t="n"/>
      <c r="C281" s="4" t="n"/>
      <c r="D281" s="4" t="n"/>
      <c r="E281" s="4" t="n"/>
      <c r="F281">
        <f>IF(A281="","",IF(AND(OR(C281="IS",C281="BS"),OR(D281=1,D281=-1)),"OK","FIX"))</f>
        <v/>
      </c>
    </row>
    <row r="282">
      <c r="A282" s="4" t="n"/>
      <c r="B282" s="4" t="n"/>
      <c r="C282" s="4" t="n"/>
      <c r="D282" s="4" t="n"/>
      <c r="E282" s="4" t="n"/>
      <c r="F282">
        <f>IF(A282="","",IF(AND(OR(C282="IS",C282="BS"),OR(D282=1,D282=-1)),"OK","FIX"))</f>
        <v/>
      </c>
    </row>
    <row r="283">
      <c r="A283" s="4" t="n"/>
      <c r="B283" s="4" t="n"/>
      <c r="C283" s="4" t="n"/>
      <c r="D283" s="4" t="n"/>
      <c r="E283" s="4" t="n"/>
      <c r="F283">
        <f>IF(A283="","",IF(AND(OR(C283="IS",C283="BS"),OR(D283=1,D283=-1)),"OK","FIX"))</f>
        <v/>
      </c>
    </row>
    <row r="284">
      <c r="A284" s="4" t="n"/>
      <c r="B284" s="4" t="n"/>
      <c r="C284" s="4" t="n"/>
      <c r="D284" s="4" t="n"/>
      <c r="E284" s="4" t="n"/>
      <c r="F284">
        <f>IF(A284="","",IF(AND(OR(C284="IS",C284="BS"),OR(D284=1,D284=-1)),"OK","FIX"))</f>
        <v/>
      </c>
    </row>
    <row r="285">
      <c r="A285" s="4" t="n"/>
      <c r="B285" s="4" t="n"/>
      <c r="C285" s="4" t="n"/>
      <c r="D285" s="4" t="n"/>
      <c r="E285" s="4" t="n"/>
      <c r="F285">
        <f>IF(A285="","",IF(AND(OR(C285="IS",C285="BS"),OR(D285=1,D285=-1)),"OK","FIX"))</f>
        <v/>
      </c>
    </row>
    <row r="286">
      <c r="A286" s="4" t="n"/>
      <c r="B286" s="4" t="n"/>
      <c r="C286" s="4" t="n"/>
      <c r="D286" s="4" t="n"/>
      <c r="E286" s="4" t="n"/>
      <c r="F286">
        <f>IF(A286="","",IF(AND(OR(C286="IS",C286="BS"),OR(D286=1,D286=-1)),"OK","FIX"))</f>
        <v/>
      </c>
    </row>
    <row r="287">
      <c r="A287" s="4" t="n"/>
      <c r="B287" s="4" t="n"/>
      <c r="C287" s="4" t="n"/>
      <c r="D287" s="4" t="n"/>
      <c r="E287" s="4" t="n"/>
      <c r="F287">
        <f>IF(A287="","",IF(AND(OR(C287="IS",C287="BS"),OR(D287=1,D287=-1)),"OK","FIX"))</f>
        <v/>
      </c>
    </row>
    <row r="288">
      <c r="A288" s="4" t="n"/>
      <c r="B288" s="4" t="n"/>
      <c r="C288" s="4" t="n"/>
      <c r="D288" s="4" t="n"/>
      <c r="E288" s="4" t="n"/>
      <c r="F288">
        <f>IF(A288="","",IF(AND(OR(C288="IS",C288="BS"),OR(D288=1,D288=-1)),"OK","FIX"))</f>
        <v/>
      </c>
    </row>
    <row r="289">
      <c r="A289" s="4" t="n"/>
      <c r="B289" s="4" t="n"/>
      <c r="C289" s="4" t="n"/>
      <c r="D289" s="4" t="n"/>
      <c r="E289" s="4" t="n"/>
      <c r="F289">
        <f>IF(A289="","",IF(AND(OR(C289="IS",C289="BS"),OR(D289=1,D289=-1)),"OK","FIX"))</f>
        <v/>
      </c>
    </row>
    <row r="290">
      <c r="A290" s="4" t="n"/>
      <c r="B290" s="4" t="n"/>
      <c r="C290" s="4" t="n"/>
      <c r="D290" s="4" t="n"/>
      <c r="E290" s="4" t="n"/>
      <c r="F290">
        <f>IF(A290="","",IF(AND(OR(C290="IS",C290="BS"),OR(D290=1,D290=-1)),"OK","FIX"))</f>
        <v/>
      </c>
    </row>
    <row r="291">
      <c r="A291" s="4" t="n"/>
      <c r="B291" s="4" t="n"/>
      <c r="C291" s="4" t="n"/>
      <c r="D291" s="4" t="n"/>
      <c r="E291" s="4" t="n"/>
      <c r="F291">
        <f>IF(A291="","",IF(AND(OR(C291="IS",C291="BS"),OR(D291=1,D291=-1)),"OK","FIX"))</f>
        <v/>
      </c>
    </row>
    <row r="292">
      <c r="A292" s="4" t="n"/>
      <c r="B292" s="4" t="n"/>
      <c r="C292" s="4" t="n"/>
      <c r="D292" s="4" t="n"/>
      <c r="E292" s="4" t="n"/>
      <c r="F292">
        <f>IF(A292="","",IF(AND(OR(C292="IS",C292="BS"),OR(D292=1,D292=-1)),"OK","FIX"))</f>
        <v/>
      </c>
    </row>
    <row r="293">
      <c r="A293" s="4" t="n"/>
      <c r="B293" s="4" t="n"/>
      <c r="C293" s="4" t="n"/>
      <c r="D293" s="4" t="n"/>
      <c r="E293" s="4" t="n"/>
      <c r="F293">
        <f>IF(A293="","",IF(AND(OR(C293="IS",C293="BS"),OR(D293=1,D293=-1)),"OK","FIX"))</f>
        <v/>
      </c>
    </row>
    <row r="294">
      <c r="A294" s="4" t="n"/>
      <c r="B294" s="4" t="n"/>
      <c r="C294" s="4" t="n"/>
      <c r="D294" s="4" t="n"/>
      <c r="E294" s="4" t="n"/>
      <c r="F294">
        <f>IF(A294="","",IF(AND(OR(C294="IS",C294="BS"),OR(D294=1,D294=-1)),"OK","FIX"))</f>
        <v/>
      </c>
    </row>
    <row r="295">
      <c r="A295" s="4" t="n"/>
      <c r="B295" s="4" t="n"/>
      <c r="C295" s="4" t="n"/>
      <c r="D295" s="4" t="n"/>
      <c r="E295" s="4" t="n"/>
      <c r="F295">
        <f>IF(A295="","",IF(AND(OR(C295="IS",C295="BS"),OR(D295=1,D295=-1)),"OK","FIX"))</f>
        <v/>
      </c>
    </row>
    <row r="296">
      <c r="A296" s="4" t="n"/>
      <c r="B296" s="4" t="n"/>
      <c r="C296" s="4" t="n"/>
      <c r="D296" s="4" t="n"/>
      <c r="E296" s="4" t="n"/>
      <c r="F296">
        <f>IF(A296="","",IF(AND(OR(C296="IS",C296="BS"),OR(D296=1,D296=-1)),"OK","FIX"))</f>
        <v/>
      </c>
    </row>
    <row r="297">
      <c r="A297" s="4" t="n"/>
      <c r="B297" s="4" t="n"/>
      <c r="C297" s="4" t="n"/>
      <c r="D297" s="4" t="n"/>
      <c r="E297" s="4" t="n"/>
      <c r="F297">
        <f>IF(A297="","",IF(AND(OR(C297="IS",C297="BS"),OR(D297=1,D297=-1)),"OK","FIX"))</f>
        <v/>
      </c>
    </row>
    <row r="298">
      <c r="A298" s="4" t="n"/>
      <c r="B298" s="4" t="n"/>
      <c r="C298" s="4" t="n"/>
      <c r="D298" s="4" t="n"/>
      <c r="E298" s="4" t="n"/>
      <c r="F298">
        <f>IF(A298="","",IF(AND(OR(C298="IS",C298="BS"),OR(D298=1,D298=-1)),"OK","FIX"))</f>
        <v/>
      </c>
    </row>
    <row r="299">
      <c r="A299" s="4" t="n"/>
      <c r="B299" s="4" t="n"/>
      <c r="C299" s="4" t="n"/>
      <c r="D299" s="4" t="n"/>
      <c r="E299" s="4" t="n"/>
      <c r="F299">
        <f>IF(A299="","",IF(AND(OR(C299="IS",C299="BS"),OR(D299=1,D299=-1)),"OK","FIX"))</f>
        <v/>
      </c>
    </row>
    <row r="300">
      <c r="A300" s="4" t="n"/>
      <c r="B300" s="4" t="n"/>
      <c r="C300" s="4" t="n"/>
      <c r="D300" s="4" t="n"/>
      <c r="E300" s="4" t="n"/>
      <c r="F300">
        <f>IF(A300="","",IF(AND(OR(C300="IS",C300="BS"),OR(D300=1,D300=-1)),"OK","FIX"))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  <col width="13" customWidth="1" min="15" max="15"/>
  </cols>
  <sheetData>
    <row r="1">
      <c r="A1" s="1" t="inlineStr">
        <is>
          <t>Budget</t>
        </is>
      </c>
    </row>
    <row r="2">
      <c r="A2" s="3" t="inlineStr">
        <is>
          <t>USD. By line and fiscal month, for the fiscal year on the Cover. Subtotals are worked out on the income statement.</t>
        </is>
      </c>
    </row>
    <row r="3">
      <c r="A3" t="inlineStr">
        <is>
          <t>Fiscal month</t>
        </is>
      </c>
      <c r="B3" t="n">
        <v>1</v>
      </c>
      <c r="C3" t="n">
        <v>2</v>
      </c>
      <c r="D3" t="n">
        <v>3</v>
      </c>
      <c r="E3" t="n">
        <v>4</v>
      </c>
      <c r="F3" t="n">
        <v>5</v>
      </c>
      <c r="G3" t="n">
        <v>6</v>
      </c>
      <c r="H3" t="n">
        <v>7</v>
      </c>
      <c r="I3" t="n">
        <v>8</v>
      </c>
      <c r="J3" t="n">
        <v>9</v>
      </c>
      <c r="K3" t="n">
        <v>10</v>
      </c>
      <c r="L3" t="n">
        <v>11</v>
      </c>
      <c r="M3" t="n">
        <v>12</v>
      </c>
    </row>
    <row r="4">
      <c r="A4" s="6" t="inlineStr">
        <is>
          <t>Line</t>
        </is>
      </c>
      <c r="B4" s="6">
        <f>CHOOSE(MOD(MAX(1,FYStart)+0-1,12)+1,"Jan","Feb","Mar","Apr","May","Jun","Jul","Aug","Sep","Oct","Nov","Dec")</f>
        <v/>
      </c>
      <c r="C4" s="6">
        <f>CHOOSE(MOD(MAX(1,FYStart)+1-1,12)+1,"Jan","Feb","Mar","Apr","May","Jun","Jul","Aug","Sep","Oct","Nov","Dec")</f>
        <v/>
      </c>
      <c r="D4" s="6">
        <f>CHOOSE(MOD(MAX(1,FYStart)+2-1,12)+1,"Jan","Feb","Mar","Apr","May","Jun","Jul","Aug","Sep","Oct","Nov","Dec")</f>
        <v/>
      </c>
      <c r="E4" s="6">
        <f>CHOOSE(MOD(MAX(1,FYStart)+3-1,12)+1,"Jan","Feb","Mar","Apr","May","Jun","Jul","Aug","Sep","Oct","Nov","Dec")</f>
        <v/>
      </c>
      <c r="F4" s="6">
        <f>CHOOSE(MOD(MAX(1,FYStart)+4-1,12)+1,"Jan","Feb","Mar","Apr","May","Jun","Jul","Aug","Sep","Oct","Nov","Dec")</f>
        <v/>
      </c>
      <c r="G4" s="6">
        <f>CHOOSE(MOD(MAX(1,FYStart)+5-1,12)+1,"Jan","Feb","Mar","Apr","May","Jun","Jul","Aug","Sep","Oct","Nov","Dec")</f>
        <v/>
      </c>
      <c r="H4" s="6">
        <f>CHOOSE(MOD(MAX(1,FYStart)+6-1,12)+1,"Jan","Feb","Mar","Apr","May","Jun","Jul","Aug","Sep","Oct","Nov","Dec")</f>
        <v/>
      </c>
      <c r="I4" s="6">
        <f>CHOOSE(MOD(MAX(1,FYStart)+7-1,12)+1,"Jan","Feb","Mar","Apr","May","Jun","Jul","Aug","Sep","Oct","Nov","Dec")</f>
        <v/>
      </c>
      <c r="J4" s="6">
        <f>CHOOSE(MOD(MAX(1,FYStart)+8-1,12)+1,"Jan","Feb","Mar","Apr","May","Jun","Jul","Aug","Sep","Oct","Nov","Dec")</f>
        <v/>
      </c>
      <c r="K4" s="6">
        <f>CHOOSE(MOD(MAX(1,FYStart)+9-1,12)+1,"Jan","Feb","Mar","Apr","May","Jun","Jul","Aug","Sep","Oct","Nov","Dec")</f>
        <v/>
      </c>
      <c r="L4" s="6">
        <f>CHOOSE(MOD(MAX(1,FYStart)+10-1,12)+1,"Jan","Feb","Mar","Apr","May","Jun","Jul","Aug","Sep","Oct","Nov","Dec")</f>
        <v/>
      </c>
      <c r="M4" s="6">
        <f>CHOOSE(MOD(MAX(1,FYStart)+11-1,12)+1,"Jan","Feb","Mar","Apr","May","Jun","Jul","Aug","Sep","Oct","Nov","Dec")</f>
        <v/>
      </c>
      <c r="N4" s="6" t="inlineStr">
        <is>
          <t>This month</t>
        </is>
      </c>
      <c r="O4" s="6" t="inlineStr">
        <is>
          <t>Fiscal YTD</t>
        </is>
      </c>
    </row>
    <row r="5">
      <c r="A5" s="4" t="inlineStr">
        <is>
          <t>Revenue</t>
        </is>
      </c>
      <c r="B5" s="18" t="n">
        <v>560000</v>
      </c>
      <c r="C5" s="18" t="n">
        <v>575000</v>
      </c>
      <c r="D5" s="18" t="n">
        <v>600000</v>
      </c>
      <c r="E5" s="18" t="n">
        <v>610000</v>
      </c>
      <c r="F5" s="18" t="n">
        <v>620000</v>
      </c>
      <c r="G5" s="18" t="n">
        <v>630000</v>
      </c>
      <c r="H5" s="18" t="n">
        <v>615000</v>
      </c>
      <c r="I5" s="18" t="n">
        <v>640000</v>
      </c>
      <c r="J5" s="18" t="n">
        <v>645000</v>
      </c>
      <c r="K5" s="18" t="n">
        <v>650000</v>
      </c>
      <c r="L5" s="18" t="n">
        <v>660000</v>
      </c>
      <c r="M5" s="18" t="n">
        <v>680000</v>
      </c>
      <c r="N5" s="9">
        <f>INDEX(B5:M5,FiscalMonth)</f>
        <v/>
      </c>
      <c r="O5" s="9">
        <f>SUMIFS(B5:M5,$B$3:$M$3,"&lt;="&amp;FiscalMonth)</f>
        <v/>
      </c>
    </row>
    <row r="6">
      <c r="A6" s="4" t="inlineStr">
        <is>
          <t>Cost of goods sold</t>
        </is>
      </c>
      <c r="B6" s="18" t="n">
        <v>347200</v>
      </c>
      <c r="C6" s="18" t="n">
        <v>356500</v>
      </c>
      <c r="D6" s="18" t="n">
        <v>372000</v>
      </c>
      <c r="E6" s="18" t="n">
        <v>378200</v>
      </c>
      <c r="F6" s="18" t="n">
        <v>384400</v>
      </c>
      <c r="G6" s="18" t="n">
        <v>390600</v>
      </c>
      <c r="H6" s="18" t="n">
        <v>381300</v>
      </c>
      <c r="I6" s="18" t="n">
        <v>396800</v>
      </c>
      <c r="J6" s="18" t="n">
        <v>399900</v>
      </c>
      <c r="K6" s="18" t="n">
        <v>403000</v>
      </c>
      <c r="L6" s="18" t="n">
        <v>409200</v>
      </c>
      <c r="M6" s="18" t="n">
        <v>421600</v>
      </c>
      <c r="N6" s="9">
        <f>INDEX(B6:M6,FiscalMonth)</f>
        <v/>
      </c>
      <c r="O6" s="9">
        <f>SUMIFS(B6:M6,$B$3:$M$3,"&lt;="&amp;FiscalMonth)</f>
        <v/>
      </c>
    </row>
    <row r="7">
      <c r="A7" s="4" t="inlineStr">
        <is>
          <t>Salaries and benefits</t>
        </is>
      </c>
      <c r="B7" s="18" t="n">
        <v>132000</v>
      </c>
      <c r="C7" s="18" t="n">
        <v>132000</v>
      </c>
      <c r="D7" s="18" t="n">
        <v>132000</v>
      </c>
      <c r="E7" s="18" t="n">
        <v>132000</v>
      </c>
      <c r="F7" s="18" t="n">
        <v>132000</v>
      </c>
      <c r="G7" s="18" t="n">
        <v>132000</v>
      </c>
      <c r="H7" s="18" t="n">
        <v>132000</v>
      </c>
      <c r="I7" s="18" t="n">
        <v>132000</v>
      </c>
      <c r="J7" s="18" t="n">
        <v>132000</v>
      </c>
      <c r="K7" s="18" t="n">
        <v>132000</v>
      </c>
      <c r="L7" s="18" t="n">
        <v>132000</v>
      </c>
      <c r="M7" s="18" t="n">
        <v>132000</v>
      </c>
      <c r="N7" s="9">
        <f>INDEX(B7:M7,FiscalMonth)</f>
        <v/>
      </c>
      <c r="O7" s="9">
        <f>SUMIFS(B7:M7,$B$3:$M$3,"&lt;="&amp;FiscalMonth)</f>
        <v/>
      </c>
    </row>
    <row r="8">
      <c r="A8" s="4" t="inlineStr">
        <is>
          <t>Rent and occupancy</t>
        </is>
      </c>
      <c r="B8" s="18" t="n">
        <v>22400</v>
      </c>
      <c r="C8" s="18" t="n">
        <v>22400</v>
      </c>
      <c r="D8" s="18" t="n">
        <v>22400</v>
      </c>
      <c r="E8" s="18" t="n">
        <v>22400</v>
      </c>
      <c r="F8" s="18" t="n">
        <v>22400</v>
      </c>
      <c r="G8" s="18" t="n">
        <v>22400</v>
      </c>
      <c r="H8" s="18" t="n">
        <v>22400</v>
      </c>
      <c r="I8" s="18" t="n">
        <v>22400</v>
      </c>
      <c r="J8" s="18" t="n">
        <v>22400</v>
      </c>
      <c r="K8" s="18" t="n">
        <v>22400</v>
      </c>
      <c r="L8" s="18" t="n">
        <v>22400</v>
      </c>
      <c r="M8" s="18" t="n">
        <v>22400</v>
      </c>
      <c r="N8" s="9">
        <f>INDEX(B8:M8,FiscalMonth)</f>
        <v/>
      </c>
      <c r="O8" s="9">
        <f>SUMIFS(B8:M8,$B$3:$M$3,"&lt;="&amp;FiscalMonth)</f>
        <v/>
      </c>
    </row>
    <row r="9">
      <c r="A9" s="4" t="inlineStr">
        <is>
          <t>Other SG&amp;A</t>
        </is>
      </c>
      <c r="B9" s="18" t="n">
        <v>40000</v>
      </c>
      <c r="C9" s="18" t="n">
        <v>40000</v>
      </c>
      <c r="D9" s="18" t="n">
        <v>40000</v>
      </c>
      <c r="E9" s="18" t="n">
        <v>40000</v>
      </c>
      <c r="F9" s="18" t="n">
        <v>40000</v>
      </c>
      <c r="G9" s="18" t="n">
        <v>40000</v>
      </c>
      <c r="H9" s="18" t="n">
        <v>40000</v>
      </c>
      <c r="I9" s="18" t="n">
        <v>40000</v>
      </c>
      <c r="J9" s="18" t="n">
        <v>40000</v>
      </c>
      <c r="K9" s="18" t="n">
        <v>40000</v>
      </c>
      <c r="L9" s="18" t="n">
        <v>40000</v>
      </c>
      <c r="M9" s="18" t="n">
        <v>40000</v>
      </c>
      <c r="N9" s="9">
        <f>INDEX(B9:M9,FiscalMonth)</f>
        <v/>
      </c>
      <c r="O9" s="9">
        <f>SUMIFS(B9:M9,$B$3:$M$3,"&lt;="&amp;FiscalMonth)</f>
        <v/>
      </c>
    </row>
    <row r="10">
      <c r="A10" s="4" t="inlineStr">
        <is>
          <t>Depreciation and amortization</t>
        </is>
      </c>
      <c r="B10" s="18" t="n">
        <v>9500</v>
      </c>
      <c r="C10" s="18" t="n">
        <v>9500</v>
      </c>
      <c r="D10" s="18" t="n">
        <v>9500</v>
      </c>
      <c r="E10" s="18" t="n">
        <v>9500</v>
      </c>
      <c r="F10" s="18" t="n">
        <v>9500</v>
      </c>
      <c r="G10" s="18" t="n">
        <v>9500</v>
      </c>
      <c r="H10" s="18" t="n">
        <v>9500</v>
      </c>
      <c r="I10" s="18" t="n">
        <v>9500</v>
      </c>
      <c r="J10" s="18" t="n">
        <v>9500</v>
      </c>
      <c r="K10" s="18" t="n">
        <v>9500</v>
      </c>
      <c r="L10" s="18" t="n">
        <v>9500</v>
      </c>
      <c r="M10" s="18" t="n">
        <v>9500</v>
      </c>
      <c r="N10" s="9">
        <f>INDEX(B10:M10,FiscalMonth)</f>
        <v/>
      </c>
      <c r="O10" s="9">
        <f>SUMIFS(B10:M10,$B$3:$M$3,"&lt;="&amp;FiscalMonth)</f>
        <v/>
      </c>
    </row>
    <row r="11">
      <c r="A11" s="4" t="inlineStr">
        <is>
          <t>Interest expense</t>
        </is>
      </c>
      <c r="B11" s="18" t="n">
        <v>2800</v>
      </c>
      <c r="C11" s="18" t="n">
        <v>2740</v>
      </c>
      <c r="D11" s="18" t="n">
        <v>2680</v>
      </c>
      <c r="E11" s="18" t="n">
        <v>2630</v>
      </c>
      <c r="F11" s="18" t="n">
        <v>2570</v>
      </c>
      <c r="G11" s="18" t="n">
        <v>2510</v>
      </c>
      <c r="H11" s="18" t="n">
        <v>2450</v>
      </c>
      <c r="I11" s="18" t="n">
        <v>2390</v>
      </c>
      <c r="J11" s="18" t="n">
        <v>2330</v>
      </c>
      <c r="K11" s="18" t="n">
        <v>2280</v>
      </c>
      <c r="L11" s="18" t="n">
        <v>2220</v>
      </c>
      <c r="M11" s="18" t="n">
        <v>2160</v>
      </c>
      <c r="N11" s="9">
        <f>INDEX(B11:M11,FiscalMonth)</f>
        <v/>
      </c>
      <c r="O11" s="9">
        <f>SUMIFS(B11:M11,$B$3:$M$3,"&lt;="&amp;FiscalMonth)</f>
        <v/>
      </c>
    </row>
    <row r="12">
      <c r="A12" s="4" t="inlineStr">
        <is>
          <t>Income tax expense</t>
        </is>
      </c>
      <c r="B12" s="18" t="n">
        <v>1525</v>
      </c>
      <c r="C12" s="18" t="n">
        <v>2965</v>
      </c>
      <c r="D12" s="18" t="n">
        <v>5355</v>
      </c>
      <c r="E12" s="18" t="n">
        <v>6318</v>
      </c>
      <c r="F12" s="18" t="n">
        <v>7283</v>
      </c>
      <c r="G12" s="18" t="n">
        <v>8248</v>
      </c>
      <c r="H12" s="18" t="n">
        <v>6838</v>
      </c>
      <c r="I12" s="18" t="n">
        <v>9228</v>
      </c>
      <c r="J12" s="18" t="n">
        <v>9718</v>
      </c>
      <c r="K12" s="18" t="n">
        <v>10205</v>
      </c>
      <c r="L12" s="18" t="n">
        <v>11170</v>
      </c>
      <c r="M12" s="18" t="n">
        <v>13085</v>
      </c>
      <c r="N12" s="9">
        <f>INDEX(B12:M12,FiscalMonth)</f>
        <v/>
      </c>
      <c r="O12" s="9">
        <f>SUMIFS(B12:M12,$B$3:$M$3,"&lt;="&amp;FiscalMonth)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Covirage (covirage.ai)</dc:creator>
  <dc:title>Monthly financial report template</dc:title>
  <dcterms:created xsi:type="dcterms:W3CDTF">2026-10-21T12:00:17Z</dcterms:created>
  <dcterms:modified xsi:type="dcterms:W3CDTF">2026-10-21T12:00:17Z</dcterms:modified>
</cp:coreProperties>
</file>