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ver" sheetId="2" state="visible" r:id="rId2"/>
    <sheet name="Summary" sheetId="3" state="visible" r:id="rId3"/>
    <sheet name="P&amp;L" sheetId="4" state="visible" r:id="rId4"/>
    <sheet name="Balance sheet" sheetId="5" state="visible" r:id="rId5"/>
    <sheet name="Cash flow" sheetId="6" state="visible" r:id="rId6"/>
    <sheet name="Aging" sheetId="7" state="visible" r:id="rId7"/>
    <sheet name="Commentary" sheetId="8" state="visible" r:id="rId8"/>
    <sheet name="Checks" sheetId="9" state="visible" r:id="rId9"/>
    <sheet name="TB" sheetId="10" state="visible" r:id="rId10"/>
    <sheet name="Mapping" sheetId="11" state="visible" r:id="rId11"/>
    <sheet name="Budget" sheetId="12" state="visible" r:id="rId12"/>
  </sheets>
  <definedNames>
    <definedName name="MonthEnd">Cover!$B$4</definedName>
    <definedName name="CurYear">Cover!$B$5</definedName>
    <definedName name="CurMonth">Cover!$B$6</definedName>
    <definedName name="Map_Code">Mapping!$A$2:$A$200</definedName>
    <definedName name="Map_Line">Mapping!$B$2:$B$200</definedName>
    <definedName name="Map_Stmt">Mapping!$C$2:$C$200</definedName>
    <definedName name="Map_Sign">Mapping!$D$2:$D$200</definedName>
    <definedName name="TB_Net">TB!$F$2:$F$600</definedName>
    <definedName name="TB_Line">TB!$G$2:$G$600</definedName>
    <definedName name="TB_Stmt">TB!$H$2:$H$600</definedName>
    <definedName name="TB_Signed">TB!$I$2:$I$600</definedName>
    <definedName name="TB_Year">TB!$J$2:$J$600</definedName>
    <definedName name="TB_Mo">TB!$K$2:$K$600</definedName>
    <definedName name="TB_Date">TB!$C$2:$C$600</definedName>
    <definedName name="Bud_Line">Budget!$A$5:$A$40</definedName>
    <definedName name="Bud_Month">Budget!$N$5:$N$40</definedName>
    <definedName name="Bud_YTD">Budget!$O$5:$O$40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m/d/yyyy"/>
    <numFmt numFmtId="167" formatCode="£#,##0;(£#,##0)"/>
    <numFmt numFmtId="168" formatCode="0.0%"/>
    <numFmt numFmtId="169" formatCode="0.0"/>
    <numFmt numFmtId="170" formatCode="#,##0.00;(#,##0.00)"/>
  </numFmts>
  <fonts count="6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FFDF0"/>
      </patternFill>
    </fill>
    <fill>
      <patternFill patternType="solid">
        <fgColor rgb="00EAEEFF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1" fontId="0" fillId="2" borderId="0" pivotButton="0" quotePrefix="0" xfId="0"/>
    <xf numFmtId="0" fontId="4" fillId="0" borderId="1" pivotButton="0" quotePrefix="0" xfId="0"/>
    <xf numFmtId="167" fontId="4" fillId="0" borderId="1" pivotButton="0" quotePrefix="0" xfId="0"/>
    <xf numFmtId="168" fontId="4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7" fontId="0" fillId="2" borderId="0" pivotButton="0" quotePrefix="0" xfId="0"/>
    <xf numFmtId="170" fontId="0" fillId="0" borderId="0" pivotButton="0" quotePrefix="0" xfId="0"/>
    <xf numFmtId="166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Management accounts template: the monthly pack</t>
        </is>
      </c>
    </row>
    <row r="3">
      <c r="A3" s="2" t="inlineStr">
        <is>
          <t>One trial balance in, the whole pack out. Every page reads the TB sheet through the Mapping sheet, so the pack ties to the ledger.</t>
        </is>
      </c>
    </row>
    <row r="4">
      <c r="A4" s="2" t="inlineStr">
        <is>
          <t>1. Cover: type the month-end date (for example 30/09/2026 or 9/30/2026). Every page follows it.</t>
        </is>
      </c>
    </row>
    <row r="5">
      <c r="A5" s="2" t="inlineStr">
        <is>
          <t>2. TB: paste the trial balance as period movements: Account code, Account name, Month (the month-end date), Debit, Credit. Start with the opening balances at the last year end, then one block per month. Columns F to K are formulas; they are filled down to row 600, so copy them further if you paste more rows.</t>
        </is>
      </c>
    </row>
    <row r="6">
      <c r="A6" s="2" t="inlineStr">
        <is>
          <t>3. Mapping: every account code once, with its pack line, statement (P&amp;L or BS) and sign (-1 for income, liabilities and equity, 1 for the rest). An unmapped code shows UNMAPPED on TB and fails the Checks sheet.</t>
        </is>
      </c>
    </row>
    <row r="7">
      <c r="A7" s="2" t="inlineStr">
        <is>
          <t>4. Budget: the budget by pack line for each of the 12 months.</t>
        </is>
      </c>
    </row>
    <row r="8">
      <c r="A8" s="2" t="inlineStr">
        <is>
          <t>5. Aging: paste the aged debtors and aged creditors reports. Their totals must equal the balance sheet.</t>
        </is>
      </c>
    </row>
    <row r="9">
      <c r="A9" s="2" t="inlineStr">
        <is>
          <t>6. Read Checks first. Every difference must be 0 before the pack goes to the directors. Then write the Commentary.</t>
        </is>
      </c>
    </row>
    <row r="10">
      <c r="A10" s="2" t="inlineStr">
        <is>
          <t>Sheets: Cover, Summary, P&amp;L, Balance sheet, Cash flow, Aging, Commentary, Checks, TB, Mapping, Budget.</t>
        </is>
      </c>
    </row>
    <row r="11">
      <c r="A11" s="2" t="inlineStr">
        <is>
          <t>The sample figures are an example company in GBP. Replace them with your own; the yellow cells are the ones you are meant to change.</t>
        </is>
      </c>
    </row>
    <row r="13">
      <c r="A13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Monthly management accounts</t>
        </is>
      </c>
    </row>
    <row r="3">
      <c r="A3" t="inlineStr">
        <is>
          <t>Company</t>
        </is>
      </c>
      <c r="B3" s="4" t="inlineStr">
        <is>
          <t>Example Trading Ltd</t>
        </is>
      </c>
    </row>
    <row r="4">
      <c r="A4" t="inlineStr">
        <is>
          <t>Month end</t>
        </is>
      </c>
      <c r="B4" s="5" t="n">
        <v>46295</v>
      </c>
    </row>
    <row r="5">
      <c r="A5" t="inlineStr">
        <is>
          <t>Year</t>
        </is>
      </c>
      <c r="B5">
        <f>YEAR(B4)</f>
        <v/>
      </c>
    </row>
    <row r="6">
      <c r="A6" t="inlineStr">
        <is>
          <t>Month number</t>
        </is>
      </c>
      <c r="B6">
        <f>MONTH(B4)</f>
        <v/>
      </c>
    </row>
    <row r="7">
      <c r="A7" t="inlineStr">
        <is>
          <t>Prepared by</t>
        </is>
      </c>
      <c r="B7" s="4" t="inlineStr">
        <is>
          <t>Finance</t>
        </is>
      </c>
    </row>
    <row r="9">
      <c r="A9" s="6" t="inlineStr">
        <is>
          <t>Page</t>
        </is>
      </c>
      <c r="B9" s="6" t="inlineStr">
        <is>
          <t>Contents</t>
        </is>
      </c>
    </row>
    <row r="10">
      <c r="A10" t="inlineStr">
        <is>
          <t>Summary</t>
        </is>
      </c>
      <c r="B10" t="inlineStr">
        <is>
          <t>Key figures: revenue, gross margin %, EBITDA, cash, debtor days, headcount</t>
        </is>
      </c>
    </row>
    <row r="11">
      <c r="A11" t="inlineStr">
        <is>
          <t>P&amp;L</t>
        </is>
      </c>
      <c r="B11" t="inlineStr">
        <is>
          <t>Month and year to date against budget and last year</t>
        </is>
      </c>
    </row>
    <row r="12">
      <c r="A12" t="inlineStr">
        <is>
          <t>Balance sheet</t>
        </is>
      </c>
      <c r="B12" t="inlineStr">
        <is>
          <t>This month, last month and the last year end</t>
        </is>
      </c>
    </row>
    <row r="13">
      <c r="A13" t="inlineStr">
        <is>
          <t>Cash flow</t>
        </is>
      </c>
      <c r="B13" t="inlineStr">
        <is>
          <t>Bridge from operating profit to closing cash</t>
        </is>
      </c>
    </row>
    <row r="14">
      <c r="A14" t="inlineStr">
        <is>
          <t>Aging</t>
        </is>
      </c>
      <c r="B14" t="inlineStr">
        <is>
          <t>Aged debtors and creditors: current, 30, 60, 90+ days</t>
        </is>
      </c>
    </row>
    <row r="15">
      <c r="A15" t="inlineStr">
        <is>
          <t>Commentary</t>
        </is>
      </c>
      <c r="B15" t="inlineStr">
        <is>
          <t>What moved, why, and what happens next</t>
        </is>
      </c>
    </row>
    <row r="16">
      <c r="A16" t="inlineStr">
        <is>
          <t>Checks</t>
        </is>
      </c>
      <c r="B16" t="inlineStr">
        <is>
          <t>Every difference must be 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3" customWidth="1" min="3" max="3"/>
    <col width="13" customWidth="1" min="4" max="4"/>
    <col width="12" customWidth="1" min="5" max="5"/>
    <col width="11" customWidth="1" min="6" max="6"/>
  </cols>
  <sheetData>
    <row r="1">
      <c r="A1" s="1" t="inlineStr">
        <is>
          <t>Summary: key figures for the month</t>
        </is>
      </c>
    </row>
    <row r="2">
      <c r="A2" s="3" t="inlineStr">
        <is>
          <t>GBP. Every figure comes from the TB, Budget and Aging sheets.</t>
        </is>
      </c>
    </row>
    <row r="4">
      <c r="A4" s="6" t="inlineStr">
        <is>
          <t>Key figure</t>
        </is>
      </c>
      <c r="B4" s="6" t="inlineStr">
        <is>
          <t>This month</t>
        </is>
      </c>
    </row>
    <row r="5">
      <c r="A5" t="inlineStr">
        <is>
          <t>Revenue</t>
        </is>
      </c>
      <c r="B5" s="7">
        <f>'P&amp;L'!B5</f>
        <v/>
      </c>
    </row>
    <row r="6">
      <c r="A6" t="inlineStr">
        <is>
          <t>Gross margin %</t>
        </is>
      </c>
      <c r="B6" s="8">
        <f>'P&amp;L'!B8</f>
        <v/>
      </c>
    </row>
    <row r="7">
      <c r="A7" t="inlineStr">
        <is>
          <t>EBITDA</t>
        </is>
      </c>
      <c r="B7" s="7">
        <f>'P&amp;L'!B10</f>
        <v/>
      </c>
    </row>
    <row r="8">
      <c r="A8" t="inlineStr">
        <is>
          <t>Cash at bank</t>
        </is>
      </c>
      <c r="B8" s="7">
        <f>'Balance sheet'!B8</f>
        <v/>
      </c>
    </row>
    <row r="9">
      <c r="A9" t="inlineStr">
        <is>
          <t>Debtor days</t>
        </is>
      </c>
      <c r="B9" s="9">
        <f>IFERROR('Balance sheet'!B7/SUMIFS(TB_Signed,TB_Line,"Revenue",TB_Date,"&gt;"&amp;EOMONTH(MonthEnd,-12),TB_Date,"&lt;="&amp;MonthEnd)*365,"")</f>
        <v/>
      </c>
    </row>
    <row r="10">
      <c r="A10" t="inlineStr">
        <is>
          <t>Headcount</t>
        </is>
      </c>
      <c r="B10" s="10" t="n">
        <v>42</v>
      </c>
    </row>
    <row r="11">
      <c r="A11" s="3" t="inlineStr">
        <is>
          <t>Debtor days = trade debtors / revenue for the last 12 months x 365. Type the headcount in B10.</t>
        </is>
      </c>
    </row>
    <row r="13">
      <c r="A13" s="6" t="inlineStr">
        <is>
          <t>Line</t>
        </is>
      </c>
      <c r="B13" s="6" t="inlineStr">
        <is>
          <t>Actual</t>
        </is>
      </c>
      <c r="C13" s="6" t="inlineStr">
        <is>
          <t>Budget</t>
        </is>
      </c>
      <c r="D13" s="6" t="inlineStr">
        <is>
          <t>Variance</t>
        </is>
      </c>
      <c r="E13" s="6" t="inlineStr">
        <is>
          <t>Var %</t>
        </is>
      </c>
    </row>
    <row r="14">
      <c r="A14" t="inlineStr">
        <is>
          <t>Revenue</t>
        </is>
      </c>
      <c r="B14" s="7">
        <f>'P&amp;L'!B5</f>
        <v/>
      </c>
      <c r="C14" s="7">
        <f>'P&amp;L'!C5</f>
        <v/>
      </c>
      <c r="D14" s="7">
        <f>'P&amp;L'!D5</f>
        <v/>
      </c>
      <c r="E14" s="8">
        <f>'P&amp;L'!E5</f>
        <v/>
      </c>
    </row>
    <row r="15">
      <c r="A15" t="inlineStr">
        <is>
          <t>Cost of sales</t>
        </is>
      </c>
      <c r="B15" s="7">
        <f>'P&amp;L'!B6</f>
        <v/>
      </c>
      <c r="C15" s="7">
        <f>'P&amp;L'!C6</f>
        <v/>
      </c>
      <c r="D15" s="7">
        <f>'P&amp;L'!D6</f>
        <v/>
      </c>
      <c r="E15" s="8">
        <f>'P&amp;L'!E6</f>
        <v/>
      </c>
    </row>
    <row r="16">
      <c r="A16" s="11" t="inlineStr">
        <is>
          <t>Gross profit</t>
        </is>
      </c>
      <c r="B16" s="12">
        <f>'P&amp;L'!B7</f>
        <v/>
      </c>
      <c r="C16" s="12">
        <f>'P&amp;L'!C7</f>
        <v/>
      </c>
      <c r="D16" s="12">
        <f>'P&amp;L'!D7</f>
        <v/>
      </c>
      <c r="E16" s="13">
        <f>'P&amp;L'!E7</f>
        <v/>
      </c>
    </row>
    <row r="17">
      <c r="A17" t="inlineStr">
        <is>
          <t>Gross margin %</t>
        </is>
      </c>
      <c r="B17" s="8">
        <f>'P&amp;L'!B8</f>
        <v/>
      </c>
      <c r="C17" s="8">
        <f>'P&amp;L'!C8</f>
        <v/>
      </c>
      <c r="D17" s="8">
        <f>'P&amp;L'!D8</f>
        <v/>
      </c>
      <c r="E17" s="8" t="n"/>
    </row>
    <row r="18">
      <c r="A18" t="inlineStr">
        <is>
          <t>Overheads</t>
        </is>
      </c>
      <c r="B18" s="7">
        <f>'P&amp;L'!B9</f>
        <v/>
      </c>
      <c r="C18" s="7">
        <f>'P&amp;L'!C9</f>
        <v/>
      </c>
      <c r="D18" s="7">
        <f>'P&amp;L'!D9</f>
        <v/>
      </c>
      <c r="E18" s="8">
        <f>'P&amp;L'!E9</f>
        <v/>
      </c>
    </row>
    <row r="19">
      <c r="A19" s="11" t="inlineStr">
        <is>
          <t>EBITDA</t>
        </is>
      </c>
      <c r="B19" s="12">
        <f>'P&amp;L'!B10</f>
        <v/>
      </c>
      <c r="C19" s="12">
        <f>'P&amp;L'!C10</f>
        <v/>
      </c>
      <c r="D19" s="12">
        <f>'P&amp;L'!D10</f>
        <v/>
      </c>
      <c r="E19" s="13">
        <f>'P&amp;L'!E10</f>
        <v/>
      </c>
    </row>
    <row r="20">
      <c r="A20" t="inlineStr">
        <is>
          <t>Depreciation</t>
        </is>
      </c>
      <c r="B20" s="7">
        <f>'P&amp;L'!B11</f>
        <v/>
      </c>
      <c r="C20" s="7">
        <f>'P&amp;L'!C11</f>
        <v/>
      </c>
      <c r="D20" s="7">
        <f>'P&amp;L'!D11</f>
        <v/>
      </c>
      <c r="E20" s="8">
        <f>'P&amp;L'!E11</f>
        <v/>
      </c>
    </row>
    <row r="21">
      <c r="A21" s="11" t="inlineStr">
        <is>
          <t>Operating profit</t>
        </is>
      </c>
      <c r="B21" s="12">
        <f>'P&amp;L'!B12</f>
        <v/>
      </c>
      <c r="C21" s="12">
        <f>'P&amp;L'!C12</f>
        <v/>
      </c>
      <c r="D21" s="12">
        <f>'P&amp;L'!D12</f>
        <v/>
      </c>
      <c r="E21" s="13">
        <f>'P&amp;L'!E12</f>
        <v/>
      </c>
    </row>
    <row r="23">
      <c r="A23" t="inlineStr">
        <is>
          <t>Rolling 12-month revenue</t>
        </is>
      </c>
      <c r="B23" s="7">
        <f>SUMIFS(TB_Signed,TB_Line,"Revenue",TB_Date,"&gt;"&amp;EOMONTH(MonthEnd,-12),TB_Date,"&lt;="&amp;MonthEnd)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1" customWidth="1" min="4" max="4"/>
    <col width="8" customWidth="1" min="5" max="5"/>
    <col width="14" customWidth="1" min="6" max="6"/>
    <col width="13" customWidth="1" min="7" max="7"/>
    <col width="13" customWidth="1" min="8" max="8"/>
    <col width="12" customWidth="1" min="9" max="9"/>
    <col width="13" customWidth="1" min="10" max="10"/>
  </cols>
  <sheetData>
    <row r="1">
      <c r="A1" s="1" t="inlineStr">
        <is>
          <t>Profit and loss account</t>
        </is>
      </c>
    </row>
    <row r="2">
      <c r="A2" s="3" t="inlineStr">
        <is>
          <t>GBP. Variance = actual - budget. For costs a positive variance is adverse.</t>
        </is>
      </c>
    </row>
    <row r="4">
      <c r="A4" s="6" t="inlineStr">
        <is>
          <t>Line</t>
        </is>
      </c>
      <c r="B4" s="6" t="inlineStr">
        <is>
          <t>Month actual</t>
        </is>
      </c>
      <c r="C4" s="6" t="inlineStr">
        <is>
          <t>Month budget</t>
        </is>
      </c>
      <c r="D4" s="6" t="inlineStr">
        <is>
          <t>Variance</t>
        </is>
      </c>
      <c r="E4" s="6" t="inlineStr">
        <is>
          <t>Var %</t>
        </is>
      </c>
      <c r="F4" s="6" t="inlineStr">
        <is>
          <t>Month last year</t>
        </is>
      </c>
      <c r="G4" s="6" t="inlineStr">
        <is>
          <t>YTD actual</t>
        </is>
      </c>
      <c r="H4" s="6" t="inlineStr">
        <is>
          <t>YTD budget</t>
        </is>
      </c>
      <c r="I4" s="6" t="inlineStr">
        <is>
          <t>YTD variance</t>
        </is>
      </c>
      <c r="J4" s="6" t="inlineStr">
        <is>
          <t>YTD last year</t>
        </is>
      </c>
    </row>
    <row r="5">
      <c r="A5" t="inlineStr">
        <is>
          <t>Revenue</t>
        </is>
      </c>
      <c r="B5" s="7">
        <f>SUMIFS(TB_Signed,TB_Line,$A5,TB_Year,CurYear,TB_Mo,CurMonth)</f>
        <v/>
      </c>
      <c r="C5" s="7">
        <f>IFERROR(INDEX(Bud_Month,MATCH($A5,Bud_Line,0)),0)</f>
        <v/>
      </c>
      <c r="D5" s="7">
        <f>B5-C5</f>
        <v/>
      </c>
      <c r="E5" s="8">
        <f>IFERROR(D5/ABS(C5),"")</f>
        <v/>
      </c>
      <c r="F5" s="7">
        <f>SUMIFS(TB_Signed,TB_Line,$A5,TB_Year,CurYear-1,TB_Mo,CurMonth)</f>
        <v/>
      </c>
      <c r="G5" s="7">
        <f>SUMIFS(TB_Signed,TB_Line,$A5,TB_Year,CurYear,TB_Mo,"&lt;="&amp;CurMonth)</f>
        <v/>
      </c>
      <c r="H5" s="7">
        <f>IFERROR(INDEX(Bud_YTD,MATCH($A5,Bud_Line,0)),0)</f>
        <v/>
      </c>
      <c r="I5" s="7">
        <f>G5-H5</f>
        <v/>
      </c>
      <c r="J5" s="7">
        <f>SUMIFS(TB_Signed,TB_Line,$A5,TB_Year,CurYear-1,TB_Mo,"&lt;="&amp;CurMonth)</f>
        <v/>
      </c>
    </row>
    <row r="6">
      <c r="A6" t="inlineStr">
        <is>
          <t>Cost of sales</t>
        </is>
      </c>
      <c r="B6" s="7">
        <f>SUMIFS(TB_Signed,TB_Line,$A6,TB_Year,CurYear,TB_Mo,CurMonth)</f>
        <v/>
      </c>
      <c r="C6" s="7">
        <f>IFERROR(INDEX(Bud_Month,MATCH($A6,Bud_Line,0)),0)</f>
        <v/>
      </c>
      <c r="D6" s="7">
        <f>B6-C6</f>
        <v/>
      </c>
      <c r="E6" s="8">
        <f>IFERROR(D6/ABS(C6),"")</f>
        <v/>
      </c>
      <c r="F6" s="7">
        <f>SUMIFS(TB_Signed,TB_Line,$A6,TB_Year,CurYear-1,TB_Mo,CurMonth)</f>
        <v/>
      </c>
      <c r="G6" s="7">
        <f>SUMIFS(TB_Signed,TB_Line,$A6,TB_Year,CurYear,TB_Mo,"&lt;="&amp;CurMonth)</f>
        <v/>
      </c>
      <c r="H6" s="7">
        <f>IFERROR(INDEX(Bud_YTD,MATCH($A6,Bud_Line,0)),0)</f>
        <v/>
      </c>
      <c r="I6" s="7">
        <f>G6-H6</f>
        <v/>
      </c>
      <c r="J6" s="7">
        <f>SUMIFS(TB_Signed,TB_Line,$A6,TB_Year,CurYear-1,TB_Mo,"&lt;="&amp;CurMonth)</f>
        <v/>
      </c>
    </row>
    <row r="7">
      <c r="A7" s="11" t="inlineStr">
        <is>
          <t>Gross profit</t>
        </is>
      </c>
      <c r="B7" s="12">
        <f>B5-B6</f>
        <v/>
      </c>
      <c r="C7" s="12">
        <f>C5-C6</f>
        <v/>
      </c>
      <c r="D7" s="12">
        <f>B7-C7</f>
        <v/>
      </c>
      <c r="E7" s="13">
        <f>IFERROR(D7/ABS(C7),"")</f>
        <v/>
      </c>
      <c r="F7" s="12">
        <f>F5-F6</f>
        <v/>
      </c>
      <c r="G7" s="12">
        <f>G5-G6</f>
        <v/>
      </c>
      <c r="H7" s="12">
        <f>H5-H6</f>
        <v/>
      </c>
      <c r="I7" s="12">
        <f>G7-H7</f>
        <v/>
      </c>
      <c r="J7" s="12">
        <f>J5-J6</f>
        <v/>
      </c>
    </row>
    <row r="8">
      <c r="A8" t="inlineStr">
        <is>
          <t>Gross margin %</t>
        </is>
      </c>
      <c r="B8" s="8">
        <f>IFERROR(B7/B5,"")</f>
        <v/>
      </c>
      <c r="C8" s="8">
        <f>IFERROR(C7/C5,"")</f>
        <v/>
      </c>
      <c r="D8" s="8">
        <f>IFERROR(B8-C8,"")</f>
        <v/>
      </c>
      <c r="E8" s="8" t="n"/>
      <c r="F8" s="8">
        <f>IFERROR(F7/F5,"")</f>
        <v/>
      </c>
      <c r="G8" s="8">
        <f>IFERROR(G7/G5,"")</f>
        <v/>
      </c>
      <c r="H8" s="8">
        <f>IFERROR(H7/H5,"")</f>
        <v/>
      </c>
      <c r="I8" s="8">
        <f>IFERROR(G8-H8,"")</f>
        <v/>
      </c>
      <c r="J8" s="8">
        <f>IFERROR(J7/J5,"")</f>
        <v/>
      </c>
    </row>
    <row r="9">
      <c r="A9" t="inlineStr">
        <is>
          <t>Overheads</t>
        </is>
      </c>
      <c r="B9" s="7">
        <f>SUMIFS(TB_Signed,TB_Line,$A9,TB_Year,CurYear,TB_Mo,CurMonth)</f>
        <v/>
      </c>
      <c r="C9" s="7">
        <f>IFERROR(INDEX(Bud_Month,MATCH($A9,Bud_Line,0)),0)</f>
        <v/>
      </c>
      <c r="D9" s="7">
        <f>B9-C9</f>
        <v/>
      </c>
      <c r="E9" s="8">
        <f>IFERROR(D9/ABS(C9),"")</f>
        <v/>
      </c>
      <c r="F9" s="7">
        <f>SUMIFS(TB_Signed,TB_Line,$A9,TB_Year,CurYear-1,TB_Mo,CurMonth)</f>
        <v/>
      </c>
      <c r="G9" s="7">
        <f>SUMIFS(TB_Signed,TB_Line,$A9,TB_Year,CurYear,TB_Mo,"&lt;="&amp;CurMonth)</f>
        <v/>
      </c>
      <c r="H9" s="7">
        <f>IFERROR(INDEX(Bud_YTD,MATCH($A9,Bud_Line,0)),0)</f>
        <v/>
      </c>
      <c r="I9" s="7">
        <f>G9-H9</f>
        <v/>
      </c>
      <c r="J9" s="7">
        <f>SUMIFS(TB_Signed,TB_Line,$A9,TB_Year,CurYear-1,TB_Mo,"&lt;="&amp;CurMonth)</f>
        <v/>
      </c>
    </row>
    <row r="10">
      <c r="A10" s="11" t="inlineStr">
        <is>
          <t>EBITDA</t>
        </is>
      </c>
      <c r="B10" s="12">
        <f>B7-B9</f>
        <v/>
      </c>
      <c r="C10" s="12">
        <f>C7-C9</f>
        <v/>
      </c>
      <c r="D10" s="12">
        <f>B10-C10</f>
        <v/>
      </c>
      <c r="E10" s="13">
        <f>IFERROR(D10/ABS(C10),"")</f>
        <v/>
      </c>
      <c r="F10" s="12">
        <f>F7-F9</f>
        <v/>
      </c>
      <c r="G10" s="12">
        <f>G7-G9</f>
        <v/>
      </c>
      <c r="H10" s="12">
        <f>H7-H9</f>
        <v/>
      </c>
      <c r="I10" s="12">
        <f>G10-H10</f>
        <v/>
      </c>
      <c r="J10" s="12">
        <f>J7-J9</f>
        <v/>
      </c>
    </row>
    <row r="11">
      <c r="A11" t="inlineStr">
        <is>
          <t>Depreciation</t>
        </is>
      </c>
      <c r="B11" s="7">
        <f>SUMIFS(TB_Signed,TB_Line,$A11,TB_Year,CurYear,TB_Mo,CurMonth)</f>
        <v/>
      </c>
      <c r="C11" s="7">
        <f>IFERROR(INDEX(Bud_Month,MATCH($A11,Bud_Line,0)),0)</f>
        <v/>
      </c>
      <c r="D11" s="7">
        <f>B11-C11</f>
        <v/>
      </c>
      <c r="E11" s="8">
        <f>IFERROR(D11/ABS(C11),"")</f>
        <v/>
      </c>
      <c r="F11" s="7">
        <f>SUMIFS(TB_Signed,TB_Line,$A11,TB_Year,CurYear-1,TB_Mo,CurMonth)</f>
        <v/>
      </c>
      <c r="G11" s="7">
        <f>SUMIFS(TB_Signed,TB_Line,$A11,TB_Year,CurYear,TB_Mo,"&lt;="&amp;CurMonth)</f>
        <v/>
      </c>
      <c r="H11" s="7">
        <f>IFERROR(INDEX(Bud_YTD,MATCH($A11,Bud_Line,0)),0)</f>
        <v/>
      </c>
      <c r="I11" s="7">
        <f>G11-H11</f>
        <v/>
      </c>
      <c r="J11" s="7">
        <f>SUMIFS(TB_Signed,TB_Line,$A11,TB_Year,CurYear-1,TB_Mo,"&lt;="&amp;CurMonth)</f>
        <v/>
      </c>
    </row>
    <row r="12">
      <c r="A12" s="11" t="inlineStr">
        <is>
          <t>Operating profit</t>
        </is>
      </c>
      <c r="B12" s="12">
        <f>B10-B11</f>
        <v/>
      </c>
      <c r="C12" s="12">
        <f>C10-C11</f>
        <v/>
      </c>
      <c r="D12" s="12">
        <f>B12-C12</f>
        <v/>
      </c>
      <c r="E12" s="13">
        <f>IFERROR(D12/ABS(C12),"")</f>
        <v/>
      </c>
      <c r="F12" s="12">
        <f>F10-F11</f>
        <v/>
      </c>
      <c r="G12" s="12">
        <f>G10-G11</f>
        <v/>
      </c>
      <c r="H12" s="12">
        <f>H10-H11</f>
        <v/>
      </c>
      <c r="I12" s="12">
        <f>G12-H12</f>
        <v/>
      </c>
      <c r="J12" s="12">
        <f>J10-J11</f>
        <v/>
      </c>
    </row>
    <row r="14">
      <c r="A14" s="3" t="inlineStr">
        <is>
          <t>Gross margin % variance is in percentage points. The sample company has no interest or tax lines; add them below operating profit if yours does.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Balance sheet</t>
        </is>
      </c>
    </row>
    <row r="2">
      <c r="A2" s="3" t="inlineStr">
        <is>
          <t>GBP. Retained earnings include the profit for the year to date; dividends paid are shown separately.</t>
        </is>
      </c>
    </row>
    <row r="3">
      <c r="A3" s="6" t="inlineStr"/>
      <c r="B3" s="6" t="inlineStr">
        <is>
          <t>This month</t>
        </is>
      </c>
      <c r="C3" s="6" t="inlineStr">
        <is>
          <t>Last month</t>
        </is>
      </c>
      <c r="D3" s="6" t="inlineStr">
        <is>
          <t>Last year end</t>
        </is>
      </c>
    </row>
    <row r="4">
      <c r="A4" t="inlineStr">
        <is>
          <t>As at</t>
        </is>
      </c>
      <c r="B4" s="14">
        <f>MonthEnd</f>
        <v/>
      </c>
      <c r="C4" s="14">
        <f>EOMONTH(MonthEnd,-1)</f>
        <v/>
      </c>
      <c r="D4" s="14">
        <f>DATE(CurYear-1,12,31)</f>
        <v/>
      </c>
    </row>
    <row r="6">
      <c r="A6" t="inlineStr">
        <is>
          <t>Fixed assets</t>
        </is>
      </c>
      <c r="B6" s="7">
        <f>SUMIFS(TB_Signed,TB_Line,$A6,TB_Date,"&lt;="&amp;B$4)</f>
        <v/>
      </c>
      <c r="C6" s="7">
        <f>SUMIFS(TB_Signed,TB_Line,$A6,TB_Date,"&lt;="&amp;C$4)</f>
        <v/>
      </c>
      <c r="D6" s="7">
        <f>SUMIFS(TB_Signed,TB_Line,$A6,TB_Date,"&lt;="&amp;D$4)</f>
        <v/>
      </c>
    </row>
    <row r="7">
      <c r="A7" t="inlineStr">
        <is>
          <t>Trade debtors</t>
        </is>
      </c>
      <c r="B7" s="7">
        <f>SUMIFS(TB_Signed,TB_Line,$A7,TB_Date,"&lt;="&amp;B$4)</f>
        <v/>
      </c>
      <c r="C7" s="7">
        <f>SUMIFS(TB_Signed,TB_Line,$A7,TB_Date,"&lt;="&amp;C$4)</f>
        <v/>
      </c>
      <c r="D7" s="7">
        <f>SUMIFS(TB_Signed,TB_Line,$A7,TB_Date,"&lt;="&amp;D$4)</f>
        <v/>
      </c>
    </row>
    <row r="8">
      <c r="A8" t="inlineStr">
        <is>
          <t>Cash at bank</t>
        </is>
      </c>
      <c r="B8" s="7">
        <f>SUMIFS(TB_Signed,TB_Line,$A8,TB_Date,"&lt;="&amp;B$4)</f>
        <v/>
      </c>
      <c r="C8" s="7">
        <f>SUMIFS(TB_Signed,TB_Line,$A8,TB_Date,"&lt;="&amp;C$4)</f>
        <v/>
      </c>
      <c r="D8" s="7">
        <f>SUMIFS(TB_Signed,TB_Line,$A8,TB_Date,"&lt;="&amp;D$4)</f>
        <v/>
      </c>
    </row>
    <row r="9">
      <c r="A9" s="11" t="inlineStr">
        <is>
          <t>Total assets</t>
        </is>
      </c>
      <c r="B9" s="12">
        <f>SUM(B6:B8)</f>
        <v/>
      </c>
      <c r="C9" s="12">
        <f>SUM(C6:C8)</f>
        <v/>
      </c>
      <c r="D9" s="12">
        <f>SUM(D6:D8)</f>
        <v/>
      </c>
    </row>
    <row r="10">
      <c r="A10" t="inlineStr">
        <is>
          <t>Trade creditors</t>
        </is>
      </c>
      <c r="B10" s="7">
        <f>SUMIFS(TB_Signed,TB_Line,$A10,TB_Date,"&lt;="&amp;B$4)</f>
        <v/>
      </c>
      <c r="C10" s="7">
        <f>SUMIFS(TB_Signed,TB_Line,$A10,TB_Date,"&lt;="&amp;C$4)</f>
        <v/>
      </c>
      <c r="D10" s="7">
        <f>SUMIFS(TB_Signed,TB_Line,$A10,TB_Date,"&lt;="&amp;D$4)</f>
        <v/>
      </c>
    </row>
    <row r="11">
      <c r="A11" t="inlineStr">
        <is>
          <t>Bank loan</t>
        </is>
      </c>
      <c r="B11" s="7">
        <f>SUMIFS(TB_Signed,TB_Line,$A11,TB_Date,"&lt;="&amp;B$4)</f>
        <v/>
      </c>
      <c r="C11" s="7">
        <f>SUMIFS(TB_Signed,TB_Line,$A11,TB_Date,"&lt;="&amp;C$4)</f>
        <v/>
      </c>
      <c r="D11" s="7">
        <f>SUMIFS(TB_Signed,TB_Line,$A11,TB_Date,"&lt;="&amp;D$4)</f>
        <v/>
      </c>
    </row>
    <row r="12">
      <c r="A12" s="11" t="inlineStr">
        <is>
          <t>Total liabilities</t>
        </is>
      </c>
      <c r="B12" s="12">
        <f>B10+B11</f>
        <v/>
      </c>
      <c r="C12" s="12">
        <f>C10+C11</f>
        <v/>
      </c>
      <c r="D12" s="12">
        <f>D10+D11</f>
        <v/>
      </c>
    </row>
    <row r="13">
      <c r="A13" s="11" t="inlineStr">
        <is>
          <t>Net assets</t>
        </is>
      </c>
      <c r="B13" s="12">
        <f>B9-B12</f>
        <v/>
      </c>
      <c r="C13" s="12">
        <f>C9-C12</f>
        <v/>
      </c>
      <c r="D13" s="12">
        <f>D9-D12</f>
        <v/>
      </c>
    </row>
    <row r="14">
      <c r="A14" t="inlineStr">
        <is>
          <t>Share capital</t>
        </is>
      </c>
      <c r="B14" s="7">
        <f>SUMIFS(TB_Signed,TB_Line,$A14,TB_Date,"&lt;="&amp;B$4)</f>
        <v/>
      </c>
      <c r="C14" s="7">
        <f>SUMIFS(TB_Signed,TB_Line,$A14,TB_Date,"&lt;="&amp;C$4)</f>
        <v/>
      </c>
      <c r="D14" s="7">
        <f>SUMIFS(TB_Signed,TB_Line,$A14,TB_Date,"&lt;="&amp;D$4)</f>
        <v/>
      </c>
    </row>
    <row r="15">
      <c r="A15" t="inlineStr">
        <is>
          <t>Retained earnings</t>
        </is>
      </c>
      <c r="B15" s="7">
        <f>SUMIFS(TB_Signed,TB_Line,$A15,TB_Date,"&lt;="&amp;B$4)-SUMIFS(TB_Net,TB_Stmt,"P&amp;L",TB_Date,"&lt;="&amp;B$4)</f>
        <v/>
      </c>
      <c r="C15" s="7">
        <f>SUMIFS(TB_Signed,TB_Line,$A15,TB_Date,"&lt;="&amp;C$4)-SUMIFS(TB_Net,TB_Stmt,"P&amp;L",TB_Date,"&lt;="&amp;C$4)</f>
        <v/>
      </c>
      <c r="D15" s="7">
        <f>SUMIFS(TB_Signed,TB_Line,$A15,TB_Date,"&lt;="&amp;D$4)-SUMIFS(TB_Net,TB_Stmt,"P&amp;L",TB_Date,"&lt;="&amp;D$4)</f>
        <v/>
      </c>
    </row>
    <row r="16">
      <c r="A16" t="inlineStr">
        <is>
          <t>Dividends paid</t>
        </is>
      </c>
      <c r="B16" s="7">
        <f>SUMIFS(TB_Signed,TB_Line,$A16,TB_Date,"&lt;="&amp;B$4)</f>
        <v/>
      </c>
      <c r="C16" s="7">
        <f>SUMIFS(TB_Signed,TB_Line,$A16,TB_Date,"&lt;="&amp;C$4)</f>
        <v/>
      </c>
      <c r="D16" s="7">
        <f>SUMIFS(TB_Signed,TB_Line,$A16,TB_Date,"&lt;="&amp;D$4)</f>
        <v/>
      </c>
    </row>
    <row r="17">
      <c r="A17" s="11" t="inlineStr">
        <is>
          <t>Total equity</t>
        </is>
      </c>
      <c r="B17" s="12">
        <f>SUM(B14:B16)</f>
        <v/>
      </c>
      <c r="C17" s="12">
        <f>SUM(C14:C16)</f>
        <v/>
      </c>
      <c r="D17" s="12">
        <f>SUM(D14:D16)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1" t="inlineStr">
        <is>
          <t>Cash flow bridge, this month</t>
        </is>
      </c>
    </row>
    <row r="2">
      <c r="A2" s="3" t="inlineStr">
        <is>
          <t>GBP. Indirect method: from operating profit to closing cash.</t>
        </is>
      </c>
    </row>
    <row r="3">
      <c r="A3" s="6" t="inlineStr"/>
      <c r="B3" s="6" t="inlineStr">
        <is>
          <t>Amount</t>
        </is>
      </c>
    </row>
    <row r="4">
      <c r="A4" t="inlineStr">
        <is>
          <t>Opening cash</t>
        </is>
      </c>
      <c r="B4" s="7">
        <f>'Balance sheet'!C8</f>
        <v/>
      </c>
    </row>
    <row r="5">
      <c r="A5" t="inlineStr">
        <is>
          <t>Operating profit</t>
        </is>
      </c>
      <c r="B5" s="7">
        <f>'P&amp;L'!B12</f>
        <v/>
      </c>
    </row>
    <row r="6">
      <c r="A6" t="inlineStr">
        <is>
          <t>Add back depreciation</t>
        </is>
      </c>
      <c r="B6" s="7">
        <f>'P&amp;L'!B11</f>
        <v/>
      </c>
    </row>
    <row r="7">
      <c r="A7" t="inlineStr">
        <is>
          <t>(Increase) / decrease in debtors</t>
        </is>
      </c>
      <c r="B7" s="7">
        <f>-('Balance sheet'!B7-'Balance sheet'!C7)</f>
        <v/>
      </c>
    </row>
    <row r="8">
      <c r="A8" t="inlineStr">
        <is>
          <t>Increase / (decrease) in creditors</t>
        </is>
      </c>
      <c r="B8" s="7">
        <f>'Balance sheet'!B10-'Balance sheet'!C10</f>
        <v/>
      </c>
    </row>
    <row r="9">
      <c r="A9" t="inlineStr">
        <is>
          <t>Capital expenditure</t>
        </is>
      </c>
      <c r="B9" s="7">
        <f>-('Balance sheet'!B6-'Balance sheet'!C6+'P&amp;L'!B11)</f>
        <v/>
      </c>
    </row>
    <row r="10">
      <c r="A10" t="inlineStr">
        <is>
          <t>Loan repayment</t>
        </is>
      </c>
      <c r="B10" s="7">
        <f>'Balance sheet'!B11-'Balance sheet'!C11</f>
        <v/>
      </c>
    </row>
    <row r="11">
      <c r="A11" t="inlineStr">
        <is>
          <t>Dividends paid</t>
        </is>
      </c>
      <c r="B11" s="7">
        <f>'Balance sheet'!B16-'Balance sheet'!C16</f>
        <v/>
      </c>
    </row>
    <row r="12">
      <c r="A12" s="11" t="inlineStr">
        <is>
          <t>Closing cash</t>
        </is>
      </c>
      <c r="B12" s="12">
        <f>SUM(B4:B11)</f>
        <v/>
      </c>
    </row>
    <row r="13">
      <c r="A13" t="inlineStr">
        <is>
          <t>Cash per balance sheet</t>
        </is>
      </c>
      <c r="B13" s="7">
        <f>'Balance sheet'!B8</f>
        <v/>
      </c>
    </row>
    <row r="14">
      <c r="A14" s="15" t="inlineStr">
        <is>
          <t>Difference (must be 0)</t>
        </is>
      </c>
      <c r="B14" s="7">
        <f>ROUND(B12-B13,2)</f>
        <v/>
      </c>
    </row>
    <row r="16">
      <c r="A16" s="3" t="inlineStr">
        <is>
          <t>Capital expenditure = the rise in fixed assets plus the depreciation charged against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Aged debtors and creditors</t>
        </is>
      </c>
    </row>
    <row r="2">
      <c r="A2" s="3" t="inlineStr">
        <is>
          <t>GBP. Paste the aged reports from the ledger. Totals must equal the balance sheet.</t>
        </is>
      </c>
    </row>
    <row r="4">
      <c r="A4" s="6" t="inlineStr">
        <is>
          <t>Debtor</t>
        </is>
      </c>
      <c r="B4" s="6" t="inlineStr">
        <is>
          <t>Current</t>
        </is>
      </c>
      <c r="C4" s="6" t="inlineStr">
        <is>
          <t>30 days</t>
        </is>
      </c>
      <c r="D4" s="6" t="inlineStr">
        <is>
          <t>60 days</t>
        </is>
      </c>
      <c r="E4" s="6" t="inlineStr">
        <is>
          <t>90+ days</t>
        </is>
      </c>
      <c r="F4" s="6" t="inlineStr">
        <is>
          <t>Total</t>
        </is>
      </c>
    </row>
    <row r="5">
      <c r="A5" s="4" t="inlineStr">
        <is>
          <t>Customer A</t>
        </is>
      </c>
      <c r="B5" s="16" t="n">
        <v>96000</v>
      </c>
      <c r="C5" s="16" t="n">
        <v>41000</v>
      </c>
      <c r="D5" s="16" t="n">
        <v>12000</v>
      </c>
      <c r="E5" s="16" t="n">
        <v>0</v>
      </c>
      <c r="F5" s="7">
        <f>SUM(B5:E5)</f>
        <v/>
      </c>
    </row>
    <row r="6">
      <c r="A6" s="4" t="inlineStr">
        <is>
          <t>Customer B</t>
        </is>
      </c>
      <c r="B6" s="16" t="n">
        <v>74000</v>
      </c>
      <c r="C6" s="16" t="n">
        <v>30000</v>
      </c>
      <c r="D6" s="16" t="n">
        <v>8000</v>
      </c>
      <c r="E6" s="16" t="n">
        <v>6000</v>
      </c>
      <c r="F6" s="7">
        <f>SUM(B6:E6)</f>
        <v/>
      </c>
    </row>
    <row r="7">
      <c r="A7" s="4" t="inlineStr">
        <is>
          <t>Customer C</t>
        </is>
      </c>
      <c r="B7" s="16" t="n">
        <v>58000</v>
      </c>
      <c r="C7" s="16" t="n">
        <v>25000</v>
      </c>
      <c r="D7" s="16" t="n">
        <v>14000</v>
      </c>
      <c r="E7" s="16" t="n">
        <v>0</v>
      </c>
      <c r="F7" s="7">
        <f>SUM(B7:E7)</f>
        <v/>
      </c>
    </row>
    <row r="8">
      <c r="A8" s="4" t="inlineStr">
        <is>
          <t>Customer D</t>
        </is>
      </c>
      <c r="B8" s="16" t="n">
        <v>42000</v>
      </c>
      <c r="C8" s="16" t="n">
        <v>18000</v>
      </c>
      <c r="D8" s="16" t="n">
        <v>6000</v>
      </c>
      <c r="E8" s="16" t="n">
        <v>9000</v>
      </c>
      <c r="F8" s="7">
        <f>SUM(B8:E8)</f>
        <v/>
      </c>
    </row>
    <row r="9">
      <c r="A9" s="4" t="inlineStr">
        <is>
          <t>Customer E</t>
        </is>
      </c>
      <c r="B9" s="16" t="n">
        <v>27000</v>
      </c>
      <c r="C9" s="16" t="n">
        <v>9000</v>
      </c>
      <c r="D9" s="16" t="n">
        <v>4000</v>
      </c>
      <c r="E9" s="16" t="n">
        <v>7000</v>
      </c>
      <c r="F9" s="7">
        <f>SUM(B9:E9)</f>
        <v/>
      </c>
    </row>
    <row r="10">
      <c r="A10" s="4" t="inlineStr">
        <is>
          <t>Others</t>
        </is>
      </c>
      <c r="B10" s="16" t="n">
        <v>15000</v>
      </c>
      <c r="C10" s="16" t="n">
        <v>5000</v>
      </c>
      <c r="D10" s="16" t="n">
        <v>0</v>
      </c>
      <c r="E10" s="16" t="n">
        <v>0</v>
      </c>
      <c r="F10" s="7">
        <f>SUM(B10:E10)</f>
        <v/>
      </c>
    </row>
    <row r="11">
      <c r="A11" s="4" t="n"/>
      <c r="B11" s="16" t="n"/>
      <c r="C11" s="16" t="n"/>
      <c r="D11" s="16" t="n"/>
      <c r="E11" s="16" t="n"/>
      <c r="F11" s="7">
        <f>SUM(B11:E11)</f>
        <v/>
      </c>
    </row>
    <row r="12">
      <c r="A12" s="4" t="n"/>
      <c r="B12" s="16" t="n"/>
      <c r="C12" s="16" t="n"/>
      <c r="D12" s="16" t="n"/>
      <c r="E12" s="16" t="n"/>
      <c r="F12" s="7">
        <f>SUM(B12:E12)</f>
        <v/>
      </c>
    </row>
    <row r="13">
      <c r="A13" s="4" t="n"/>
      <c r="B13" s="16" t="n"/>
      <c r="C13" s="16" t="n"/>
      <c r="D13" s="16" t="n"/>
      <c r="E13" s="16" t="n"/>
      <c r="F13" s="7">
        <f>SUM(B13:E13)</f>
        <v/>
      </c>
    </row>
    <row r="14">
      <c r="A14" s="4" t="n"/>
      <c r="B14" s="16" t="n"/>
      <c r="C14" s="16" t="n"/>
      <c r="D14" s="16" t="n"/>
      <c r="E14" s="16" t="n"/>
      <c r="F14" s="7">
        <f>SUM(B14:E14)</f>
        <v/>
      </c>
    </row>
    <row r="15">
      <c r="A15" s="11" t="inlineStr">
        <is>
          <t>Total</t>
        </is>
      </c>
      <c r="B15" s="12">
        <f>SUM(B5:B14)</f>
        <v/>
      </c>
      <c r="C15" s="12">
        <f>SUM(C5:C14)</f>
        <v/>
      </c>
      <c r="D15" s="12">
        <f>SUM(D5:D14)</f>
        <v/>
      </c>
      <c r="E15" s="12">
        <f>SUM(E5:E14)</f>
        <v/>
      </c>
      <c r="F15" s="12">
        <f>SUM(F5:F14)</f>
        <v/>
      </c>
    </row>
    <row r="16">
      <c r="A16" t="inlineStr">
        <is>
          <t>% of total</t>
        </is>
      </c>
      <c r="B16" s="8">
        <f>IFERROR(B15/$F$15,"")</f>
        <v/>
      </c>
      <c r="C16" s="8">
        <f>IFERROR(C15/$F$15,"")</f>
        <v/>
      </c>
      <c r="D16" s="8">
        <f>IFERROR(D15/$F$15,"")</f>
        <v/>
      </c>
      <c r="E16" s="8">
        <f>IFERROR(E15/$F$15,"")</f>
        <v/>
      </c>
    </row>
    <row r="19">
      <c r="A19" s="6" t="inlineStr">
        <is>
          <t>Creditor</t>
        </is>
      </c>
      <c r="B19" s="6" t="inlineStr">
        <is>
          <t>Current</t>
        </is>
      </c>
      <c r="C19" s="6" t="inlineStr">
        <is>
          <t>30 days</t>
        </is>
      </c>
      <c r="D19" s="6" t="inlineStr">
        <is>
          <t>60 days</t>
        </is>
      </c>
      <c r="E19" s="6" t="inlineStr">
        <is>
          <t>90+ days</t>
        </is>
      </c>
      <c r="F19" s="6" t="inlineStr">
        <is>
          <t>Total</t>
        </is>
      </c>
    </row>
    <row r="20">
      <c r="A20" s="4" t="inlineStr">
        <is>
          <t>Supplier A</t>
        </is>
      </c>
      <c r="B20" s="16" t="n">
        <v>62000</v>
      </c>
      <c r="C20" s="16" t="n">
        <v>14000</v>
      </c>
      <c r="D20" s="16" t="n">
        <v>2500</v>
      </c>
      <c r="E20" s="16" t="n">
        <v>0</v>
      </c>
      <c r="F20" s="7">
        <f>SUM(B20:E20)</f>
        <v/>
      </c>
    </row>
    <row r="21">
      <c r="A21" s="4" t="inlineStr">
        <is>
          <t>Supplier B</t>
        </is>
      </c>
      <c r="B21" s="16" t="n">
        <v>41500</v>
      </c>
      <c r="C21" s="16" t="n">
        <v>12000</v>
      </c>
      <c r="D21" s="16" t="n">
        <v>3000</v>
      </c>
      <c r="E21" s="16" t="n">
        <v>0</v>
      </c>
      <c r="F21" s="7">
        <f>SUM(B21:E21)</f>
        <v/>
      </c>
    </row>
    <row r="22">
      <c r="A22" s="4" t="inlineStr">
        <is>
          <t>Supplier C</t>
        </is>
      </c>
      <c r="B22" s="16" t="n">
        <v>27000</v>
      </c>
      <c r="C22" s="16" t="n">
        <v>8000</v>
      </c>
      <c r="D22" s="16" t="n">
        <v>2000</v>
      </c>
      <c r="E22" s="16" t="n">
        <v>2500</v>
      </c>
      <c r="F22" s="7">
        <f>SUM(B22:E22)</f>
        <v/>
      </c>
    </row>
    <row r="23">
      <c r="A23" s="4" t="inlineStr">
        <is>
          <t>Others</t>
        </is>
      </c>
      <c r="B23" s="16" t="n">
        <v>20000</v>
      </c>
      <c r="C23" s="16" t="n">
        <v>4000</v>
      </c>
      <c r="D23" s="16" t="n">
        <v>0</v>
      </c>
      <c r="E23" s="16" t="n">
        <v>0</v>
      </c>
      <c r="F23" s="7">
        <f>SUM(B23:E23)</f>
        <v/>
      </c>
    </row>
    <row r="24">
      <c r="A24" s="4" t="n"/>
      <c r="B24" s="16" t="n"/>
      <c r="C24" s="16" t="n"/>
      <c r="D24" s="16" t="n"/>
      <c r="E24" s="16" t="n"/>
      <c r="F24" s="7">
        <f>SUM(B24:E24)</f>
        <v/>
      </c>
    </row>
    <row r="25">
      <c r="A25" s="4" t="n"/>
      <c r="B25" s="16" t="n"/>
      <c r="C25" s="16" t="n"/>
      <c r="D25" s="16" t="n"/>
      <c r="E25" s="16" t="n"/>
      <c r="F25" s="7">
        <f>SUM(B25:E25)</f>
        <v/>
      </c>
    </row>
    <row r="26">
      <c r="A26" s="4" t="n"/>
      <c r="B26" s="16" t="n"/>
      <c r="C26" s="16" t="n"/>
      <c r="D26" s="16" t="n"/>
      <c r="E26" s="16" t="n"/>
      <c r="F26" s="7">
        <f>SUM(B26:E26)</f>
        <v/>
      </c>
    </row>
    <row r="27">
      <c r="A27" s="4" t="n"/>
      <c r="B27" s="16" t="n"/>
      <c r="C27" s="16" t="n"/>
      <c r="D27" s="16" t="n"/>
      <c r="E27" s="16" t="n"/>
      <c r="F27" s="7">
        <f>SUM(B27:E27)</f>
        <v/>
      </c>
    </row>
    <row r="28">
      <c r="A28" s="4" t="n"/>
      <c r="B28" s="16" t="n"/>
      <c r="C28" s="16" t="n"/>
      <c r="D28" s="16" t="n"/>
      <c r="E28" s="16" t="n"/>
      <c r="F28" s="7">
        <f>SUM(B28:E28)</f>
        <v/>
      </c>
    </row>
    <row r="29">
      <c r="A29" s="4" t="n"/>
      <c r="B29" s="16" t="n"/>
      <c r="C29" s="16" t="n"/>
      <c r="D29" s="16" t="n"/>
      <c r="E29" s="16" t="n"/>
      <c r="F29" s="7">
        <f>SUM(B29:E29)</f>
        <v/>
      </c>
    </row>
    <row r="30">
      <c r="A30" s="11" t="inlineStr">
        <is>
          <t>Total</t>
        </is>
      </c>
      <c r="B30" s="12">
        <f>SUM(B20:B29)</f>
        <v/>
      </c>
      <c r="C30" s="12">
        <f>SUM(C20:C29)</f>
        <v/>
      </c>
      <c r="D30" s="12">
        <f>SUM(D20:D29)</f>
        <v/>
      </c>
      <c r="E30" s="12">
        <f>SUM(E20:E29)</f>
        <v/>
      </c>
      <c r="F30" s="12">
        <f>SUM(F20:F29)</f>
        <v/>
      </c>
    </row>
    <row r="31">
      <c r="A31" t="inlineStr">
        <is>
          <t>% of total</t>
        </is>
      </c>
      <c r="B31" s="8">
        <f>IFERROR(B30/$F$30,"")</f>
        <v/>
      </c>
      <c r="C31" s="8">
        <f>IFERROR(C30/$F$30,"")</f>
        <v/>
      </c>
      <c r="D31" s="8">
        <f>IFERROR(D30/$F$30,"")</f>
        <v/>
      </c>
      <c r="E31" s="8">
        <f>IFERROR(E30/$F$30,"")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>
      <c r="A1" s="1" t="inlineStr">
        <is>
          <t>Commentary</t>
        </is>
      </c>
    </row>
    <row r="2">
      <c r="A2" s="3" t="inlineStr">
        <is>
          <t>Answer first, then up to three bullets per page. Explain variances over 5% and £10,000; say what happens next.</t>
        </is>
      </c>
    </row>
    <row r="3">
      <c r="A3" s="6" t="inlineStr">
        <is>
          <t>Page</t>
        </is>
      </c>
      <c r="B3" s="6" t="inlineStr">
        <is>
          <t>Commentary</t>
        </is>
      </c>
    </row>
    <row r="4">
      <c r="A4" t="inlineStr">
        <is>
          <t>Summary</t>
        </is>
      </c>
      <c r="B4" s="4" t="inlineStr">
        <is>
          <t>Operating profit £40,300, £3,300 ahead of budget. Cash up £15,800 to £200,800. Debtor days 38.9.</t>
        </is>
      </c>
    </row>
    <row r="5">
      <c r="A5" t="inlineStr">
        <is>
          <t>P&amp;L</t>
        </is>
      </c>
      <c r="B5" s="4" t="inlineStr">
        <is>
          <t>Revenue £12,000 (3.0%) over budget, but gross margin 40.0% against 41.0% budgeted gave back almost all of it: gross profit only £800 ahead. The profit beat came from overheads, £2,500 under budget.</t>
        </is>
      </c>
    </row>
    <row r="6">
      <c r="A6" t="inlineStr">
        <is>
          <t>Balance sheet</t>
        </is>
      </c>
      <c r="B6" s="4" t="inlineStr">
        <is>
          <t>Debtors up £22,000 to £506,000 with September sales; creditors up £8,500. Loan down £5,000.</t>
        </is>
      </c>
    </row>
    <row r="7">
      <c r="A7" t="inlineStr">
        <is>
          <t>Cash flow</t>
        </is>
      </c>
      <c r="B7" s="4" t="inlineStr">
        <is>
          <t>Operating profit £40,300 plus depreciation £6,000, less £22,000 into debtors, plus £8,500 from creditors, less capex £12,000 and the £5,000 loan repayment.</t>
        </is>
      </c>
    </row>
    <row r="8">
      <c r="A8" t="inlineStr">
        <is>
          <t>Aging</t>
        </is>
      </c>
      <c r="B8" s="4" t="inlineStr">
        <is>
          <t>Debtors over 90 days £22,000 (4.3%): Customer B, D and E. Chase before the October pack.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6" customWidth="1" min="1" max="1"/>
    <col width="22" customWidth="1" min="2" max="2"/>
  </cols>
  <sheetData>
    <row r="1">
      <c r="A1" s="1" t="inlineStr">
        <is>
          <t>Checks</t>
        </is>
      </c>
    </row>
    <row r="2">
      <c r="A2" s="3" t="inlineStr">
        <is>
          <t>Every difference must be 0 before the pack goes out.</t>
        </is>
      </c>
    </row>
    <row r="3">
      <c r="A3" s="6" t="inlineStr">
        <is>
          <t>Check</t>
        </is>
      </c>
      <c r="B3" s="6" t="inlineStr">
        <is>
          <t>Difference (must be 0)</t>
        </is>
      </c>
    </row>
    <row r="4">
      <c r="A4" t="inlineStr">
        <is>
          <t>Trial balance nets to zero (all rows)</t>
        </is>
      </c>
      <c r="B4" s="17">
        <f>ROUND(SUM(TB_Net),2)</f>
        <v/>
      </c>
    </row>
    <row r="5">
      <c r="A5" t="inlineStr">
        <is>
          <t>Unmapped account rows in TB</t>
        </is>
      </c>
      <c r="B5" s="17">
        <f>COUNTIFS(TB_Line,"UNMAPPED")</f>
        <v/>
      </c>
    </row>
    <row r="6">
      <c r="A6" t="inlineStr">
        <is>
          <t>Balance sheet balances: net assets minus total equity</t>
        </is>
      </c>
      <c r="B6" s="17">
        <f>ROUND('Balance sheet'!B13-'Balance sheet'!B17,2)</f>
        <v/>
      </c>
    </row>
    <row r="7">
      <c r="A7" t="inlineStr">
        <is>
          <t>Month profit minus the movement in retained earnings</t>
        </is>
      </c>
      <c r="B7" s="17">
        <f>ROUND('P&amp;L'!B12-('Balance sheet'!B15-'Balance sheet'!C15),2)</f>
        <v/>
      </c>
    </row>
    <row r="8">
      <c r="A8" t="inlineStr">
        <is>
          <t>Cash bridge closing cash minus balance sheet cash</t>
        </is>
      </c>
      <c r="B8" s="17">
        <f>'Cash flow'!B14</f>
        <v/>
      </c>
    </row>
    <row r="9">
      <c r="A9" t="inlineStr">
        <is>
          <t>Aged debtors total minus balance sheet debtors</t>
        </is>
      </c>
      <c r="B9" s="17">
        <f>ROUND(Aging!F15-'Balance sheet'!B7,2)</f>
        <v/>
      </c>
    </row>
    <row r="10">
      <c r="A10" t="inlineStr">
        <is>
          <t>Aged creditors total minus balance sheet creditors</t>
        </is>
      </c>
      <c r="B10" s="17">
        <f>ROUND(Aging!F30-'Balance sheet'!B10,2)</f>
        <v/>
      </c>
    </row>
    <row r="12">
      <c r="A12" s="11" t="inlineStr">
        <is>
          <t>Result</t>
        </is>
      </c>
      <c r="B12" s="11">
        <f>IF(COUNTIFS(B4:B10,"&lt;&gt;0")=0,"All checks pass","Fix before sending")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1" customWidth="1" min="3" max="3"/>
    <col width="12" customWidth="1" min="4" max="4"/>
    <col width="12" customWidth="1" min="5" max="5"/>
    <col width="12" customWidth="1" min="6" max="6"/>
    <col width="16" customWidth="1" min="7" max="7"/>
    <col width="10" customWidth="1" min="8" max="8"/>
    <col width="12" customWidth="1" min="9" max="9"/>
    <col width="7" customWidth="1" min="10" max="10"/>
    <col width="9" customWidth="1" min="11" max="11"/>
  </cols>
  <sheetData>
    <row r="1">
      <c r="A1" s="6" t="inlineStr">
        <is>
          <t>Account code</t>
        </is>
      </c>
      <c r="B1" s="6" t="inlineStr">
        <is>
          <t>Account name</t>
        </is>
      </c>
      <c r="C1" s="6" t="inlineStr">
        <is>
          <t>Month</t>
        </is>
      </c>
      <c r="D1" s="6" t="inlineStr">
        <is>
          <t>Debit</t>
        </is>
      </c>
      <c r="E1" s="6" t="inlineStr">
        <is>
          <t>Credit</t>
        </is>
      </c>
      <c r="F1" s="6" t="inlineStr">
        <is>
          <t>Net</t>
        </is>
      </c>
      <c r="G1" s="6" t="inlineStr">
        <is>
          <t>Pack line</t>
        </is>
      </c>
      <c r="H1" s="6" t="inlineStr">
        <is>
          <t>Statement</t>
        </is>
      </c>
      <c r="I1" s="6" t="inlineStr">
        <is>
          <t>Signed net</t>
        </is>
      </c>
      <c r="J1" s="6" t="inlineStr">
        <is>
          <t>Year</t>
        </is>
      </c>
      <c r="K1" s="6" t="inlineStr">
        <is>
          <t>Month no.</t>
        </is>
      </c>
    </row>
    <row r="2">
      <c r="A2" s="4" t="n">
        <v>1000</v>
      </c>
      <c r="B2" s="4" t="inlineStr">
        <is>
          <t>Fixed assets (net book value)</t>
        </is>
      </c>
      <c r="C2" s="18" t="n">
        <v>45657</v>
      </c>
      <c r="D2" s="16" t="n">
        <v>250000</v>
      </c>
      <c r="E2" s="16" t="n">
        <v>0</v>
      </c>
      <c r="F2" s="7">
        <f>D2-E2</f>
        <v/>
      </c>
      <c r="G2">
        <f>IF(A2="","",IFERROR(INDEX(Map_Line,MATCH(A2,Map_Code,0)),"UNMAPPED"))</f>
        <v/>
      </c>
      <c r="H2">
        <f>IF(A2="","",IFERROR(INDEX(Map_Stmt,MATCH(A2,Map_Code,0)),"UNMAPPED"))</f>
        <v/>
      </c>
      <c r="I2" s="7">
        <f>IF(A2="",0,IFERROR(F2*INDEX(Map_Sign,MATCH(A2,Map_Code,0)),0))</f>
        <v/>
      </c>
      <c r="J2">
        <f>IF(C2="",0,YEAR(C2))</f>
        <v/>
      </c>
      <c r="K2">
        <f>IF(C2="",0,MONTH(C2))</f>
        <v/>
      </c>
    </row>
    <row r="3">
      <c r="A3" s="4" t="n">
        <v>1100</v>
      </c>
      <c r="B3" s="4" t="inlineStr">
        <is>
          <t>Trade debtors</t>
        </is>
      </c>
      <c r="C3" s="18" t="n">
        <v>45657</v>
      </c>
      <c r="D3" s="16" t="n">
        <v>410000</v>
      </c>
      <c r="E3" s="16" t="n">
        <v>0</v>
      </c>
      <c r="F3" s="7">
        <f>D3-E3</f>
        <v/>
      </c>
      <c r="G3">
        <f>IF(A3="","",IFERROR(INDEX(Map_Line,MATCH(A3,Map_Code,0)),"UNMAPPED"))</f>
        <v/>
      </c>
      <c r="H3">
        <f>IF(A3="","",IFERROR(INDEX(Map_Stmt,MATCH(A3,Map_Code,0)),"UNMAPPED"))</f>
        <v/>
      </c>
      <c r="I3" s="7">
        <f>IF(A3="",0,IFERROR(F3*INDEX(Map_Sign,MATCH(A3,Map_Code,0)),0))</f>
        <v/>
      </c>
      <c r="J3">
        <f>IF(C3="",0,YEAR(C3))</f>
        <v/>
      </c>
      <c r="K3">
        <f>IF(C3="",0,MONTH(C3))</f>
        <v/>
      </c>
    </row>
    <row r="4">
      <c r="A4" s="4" t="n">
        <v>1200</v>
      </c>
      <c r="B4" s="4" t="inlineStr">
        <is>
          <t>Cash at bank</t>
        </is>
      </c>
      <c r="C4" s="18" t="n">
        <v>45657</v>
      </c>
      <c r="D4" s="16" t="n">
        <v>36800</v>
      </c>
      <c r="E4" s="16" t="n">
        <v>0</v>
      </c>
      <c r="F4" s="7">
        <f>D4-E4</f>
        <v/>
      </c>
      <c r="G4">
        <f>IF(A4="","",IFERROR(INDEX(Map_Line,MATCH(A4,Map_Code,0)),"UNMAPPED"))</f>
        <v/>
      </c>
      <c r="H4">
        <f>IF(A4="","",IFERROR(INDEX(Map_Stmt,MATCH(A4,Map_Code,0)),"UNMAPPED"))</f>
        <v/>
      </c>
      <c r="I4" s="7">
        <f>IF(A4="",0,IFERROR(F4*INDEX(Map_Sign,MATCH(A4,Map_Code,0)),0))</f>
        <v/>
      </c>
      <c r="J4">
        <f>IF(C4="",0,YEAR(C4))</f>
        <v/>
      </c>
      <c r="K4">
        <f>IF(C4="",0,MONTH(C4))</f>
        <v/>
      </c>
    </row>
    <row r="5">
      <c r="A5" s="4" t="n">
        <v>2100</v>
      </c>
      <c r="B5" s="4" t="inlineStr">
        <is>
          <t>Trade creditors</t>
        </is>
      </c>
      <c r="C5" s="18" t="n">
        <v>45657</v>
      </c>
      <c r="D5" s="16" t="n">
        <v>0</v>
      </c>
      <c r="E5" s="16" t="n">
        <v>158000</v>
      </c>
      <c r="F5" s="7">
        <f>D5-E5</f>
        <v/>
      </c>
      <c r="G5">
        <f>IF(A5="","",IFERROR(INDEX(Map_Line,MATCH(A5,Map_Code,0)),"UNMAPPED"))</f>
        <v/>
      </c>
      <c r="H5">
        <f>IF(A5="","",IFERROR(INDEX(Map_Stmt,MATCH(A5,Map_Code,0)),"UNMAPPED"))</f>
        <v/>
      </c>
      <c r="I5" s="7">
        <f>IF(A5="",0,IFERROR(F5*INDEX(Map_Sign,MATCH(A5,Map_Code,0)),0))</f>
        <v/>
      </c>
      <c r="J5">
        <f>IF(C5="",0,YEAR(C5))</f>
        <v/>
      </c>
      <c r="K5">
        <f>IF(C5="",0,MONTH(C5))</f>
        <v/>
      </c>
    </row>
    <row r="6">
      <c r="A6" s="4" t="n">
        <v>2300</v>
      </c>
      <c r="B6" s="4" t="inlineStr">
        <is>
          <t>Bank loan</t>
        </is>
      </c>
      <c r="C6" s="18" t="n">
        <v>45657</v>
      </c>
      <c r="D6" s="16" t="n">
        <v>0</v>
      </c>
      <c r="E6" s="16" t="n">
        <v>300000</v>
      </c>
      <c r="F6" s="7">
        <f>D6-E6</f>
        <v/>
      </c>
      <c r="G6">
        <f>IF(A6="","",IFERROR(INDEX(Map_Line,MATCH(A6,Map_Code,0)),"UNMAPPED"))</f>
        <v/>
      </c>
      <c r="H6">
        <f>IF(A6="","",IFERROR(INDEX(Map_Stmt,MATCH(A6,Map_Code,0)),"UNMAPPED"))</f>
        <v/>
      </c>
      <c r="I6" s="7">
        <f>IF(A6="",0,IFERROR(F6*INDEX(Map_Sign,MATCH(A6,Map_Code,0)),0))</f>
        <v/>
      </c>
      <c r="J6">
        <f>IF(C6="",0,YEAR(C6))</f>
        <v/>
      </c>
      <c r="K6">
        <f>IF(C6="",0,MONTH(C6))</f>
        <v/>
      </c>
    </row>
    <row r="7">
      <c r="A7" s="4" t="n">
        <v>3000</v>
      </c>
      <c r="B7" s="4" t="inlineStr">
        <is>
          <t>Share capital</t>
        </is>
      </c>
      <c r="C7" s="18" t="n">
        <v>45657</v>
      </c>
      <c r="D7" s="16" t="n">
        <v>0</v>
      </c>
      <c r="E7" s="16" t="n">
        <v>100000</v>
      </c>
      <c r="F7" s="7">
        <f>D7-E7</f>
        <v/>
      </c>
      <c r="G7">
        <f>IF(A7="","",IFERROR(INDEX(Map_Line,MATCH(A7,Map_Code,0)),"UNMAPPED"))</f>
        <v/>
      </c>
      <c r="H7">
        <f>IF(A7="","",IFERROR(INDEX(Map_Stmt,MATCH(A7,Map_Code,0)),"UNMAPPED"))</f>
        <v/>
      </c>
      <c r="I7" s="7">
        <f>IF(A7="",0,IFERROR(F7*INDEX(Map_Sign,MATCH(A7,Map_Code,0)),0))</f>
        <v/>
      </c>
      <c r="J7">
        <f>IF(C7="",0,YEAR(C7))</f>
        <v/>
      </c>
      <c r="K7">
        <f>IF(C7="",0,MONTH(C7))</f>
        <v/>
      </c>
    </row>
    <row r="8">
      <c r="A8" s="4" t="n">
        <v>3100</v>
      </c>
      <c r="B8" s="4" t="inlineStr">
        <is>
          <t>Retained earnings brought forward</t>
        </is>
      </c>
      <c r="C8" s="18" t="n">
        <v>45657</v>
      </c>
      <c r="D8" s="16" t="n">
        <v>0</v>
      </c>
      <c r="E8" s="16" t="n">
        <v>138800</v>
      </c>
      <c r="F8" s="7">
        <f>D8-E8</f>
        <v/>
      </c>
      <c r="G8">
        <f>IF(A8="","",IFERROR(INDEX(Map_Line,MATCH(A8,Map_Code,0)),"UNMAPPED"))</f>
        <v/>
      </c>
      <c r="H8">
        <f>IF(A8="","",IFERROR(INDEX(Map_Stmt,MATCH(A8,Map_Code,0)),"UNMAPPED"))</f>
        <v/>
      </c>
      <c r="I8" s="7">
        <f>IF(A8="",0,IFERROR(F8*INDEX(Map_Sign,MATCH(A8,Map_Code,0)),0))</f>
        <v/>
      </c>
      <c r="J8">
        <f>IF(C8="",0,YEAR(C8))</f>
        <v/>
      </c>
      <c r="K8">
        <f>IF(C8="",0,MONTH(C8))</f>
        <v/>
      </c>
    </row>
    <row r="9">
      <c r="A9" s="4" t="n">
        <v>4000</v>
      </c>
      <c r="B9" s="4" t="inlineStr">
        <is>
          <t>Sales</t>
        </is>
      </c>
      <c r="C9" s="18" t="n">
        <v>45688</v>
      </c>
      <c r="D9" s="16" t="n">
        <v>0</v>
      </c>
      <c r="E9" s="16" t="n">
        <v>330000</v>
      </c>
      <c r="F9" s="7">
        <f>D9-E9</f>
        <v/>
      </c>
      <c r="G9">
        <f>IF(A9="","",IFERROR(INDEX(Map_Line,MATCH(A9,Map_Code,0)),"UNMAPPED"))</f>
        <v/>
      </c>
      <c r="H9">
        <f>IF(A9="","",IFERROR(INDEX(Map_Stmt,MATCH(A9,Map_Code,0)),"UNMAPPED"))</f>
        <v/>
      </c>
      <c r="I9" s="7">
        <f>IF(A9="",0,IFERROR(F9*INDEX(Map_Sign,MATCH(A9,Map_Code,0)),0))</f>
        <v/>
      </c>
      <c r="J9">
        <f>IF(C9="",0,YEAR(C9))</f>
        <v/>
      </c>
      <c r="K9">
        <f>IF(C9="",0,MONTH(C9))</f>
        <v/>
      </c>
    </row>
    <row r="10">
      <c r="A10" s="4" t="n">
        <v>5000</v>
      </c>
      <c r="B10" s="4" t="inlineStr">
        <is>
          <t>Cost of sales</t>
        </is>
      </c>
      <c r="C10" s="18" t="n">
        <v>45688</v>
      </c>
      <c r="D10" s="16" t="n">
        <v>198000</v>
      </c>
      <c r="E10" s="16" t="n">
        <v>0</v>
      </c>
      <c r="F10" s="7">
        <f>D10-E10</f>
        <v/>
      </c>
      <c r="G10">
        <f>IF(A10="","",IFERROR(INDEX(Map_Line,MATCH(A10,Map_Code,0)),"UNMAPPED"))</f>
        <v/>
      </c>
      <c r="H10">
        <f>IF(A10="","",IFERROR(INDEX(Map_Stmt,MATCH(A10,Map_Code,0)),"UNMAPPED"))</f>
        <v/>
      </c>
      <c r="I10" s="7">
        <f>IF(A10="",0,IFERROR(F10*INDEX(Map_Sign,MATCH(A10,Map_Code,0)),0))</f>
        <v/>
      </c>
      <c r="J10">
        <f>IF(C10="",0,YEAR(C10))</f>
        <v/>
      </c>
      <c r="K10">
        <f>IF(C10="",0,MONTH(C10))</f>
        <v/>
      </c>
    </row>
    <row r="11">
      <c r="A11" s="4" t="n">
        <v>6000</v>
      </c>
      <c r="B11" s="4" t="inlineStr">
        <is>
          <t>Salaries</t>
        </is>
      </c>
      <c r="C11" s="18" t="n">
        <v>45688</v>
      </c>
      <c r="D11" s="16" t="n">
        <v>74000</v>
      </c>
      <c r="E11" s="16" t="n">
        <v>0</v>
      </c>
      <c r="F11" s="7">
        <f>D11-E11</f>
        <v/>
      </c>
      <c r="G11">
        <f>IF(A11="","",IFERROR(INDEX(Map_Line,MATCH(A11,Map_Code,0)),"UNMAPPED"))</f>
        <v/>
      </c>
      <c r="H11">
        <f>IF(A11="","",IFERROR(INDEX(Map_Stmt,MATCH(A11,Map_Code,0)),"UNMAPPED"))</f>
        <v/>
      </c>
      <c r="I11" s="7">
        <f>IF(A11="",0,IFERROR(F11*INDEX(Map_Sign,MATCH(A11,Map_Code,0)),0))</f>
        <v/>
      </c>
      <c r="J11">
        <f>IF(C11="",0,YEAR(C11))</f>
        <v/>
      </c>
      <c r="K11">
        <f>IF(C11="",0,MONTH(C11))</f>
        <v/>
      </c>
    </row>
    <row r="12">
      <c r="A12" s="4" t="n">
        <v>6100</v>
      </c>
      <c r="B12" s="4" t="inlineStr">
        <is>
          <t>Rent and rates</t>
        </is>
      </c>
      <c r="C12" s="18" t="n">
        <v>45688</v>
      </c>
      <c r="D12" s="16" t="n">
        <v>14000</v>
      </c>
      <c r="E12" s="16" t="n">
        <v>0</v>
      </c>
      <c r="F12" s="7">
        <f>D12-E12</f>
        <v/>
      </c>
      <c r="G12">
        <f>IF(A12="","",IFERROR(INDEX(Map_Line,MATCH(A12,Map_Code,0)),"UNMAPPED"))</f>
        <v/>
      </c>
      <c r="H12">
        <f>IF(A12="","",IFERROR(INDEX(Map_Stmt,MATCH(A12,Map_Code,0)),"UNMAPPED"))</f>
        <v/>
      </c>
      <c r="I12" s="7">
        <f>IF(A12="",0,IFERROR(F12*INDEX(Map_Sign,MATCH(A12,Map_Code,0)),0))</f>
        <v/>
      </c>
      <c r="J12">
        <f>IF(C12="",0,YEAR(C12))</f>
        <v/>
      </c>
      <c r="K12">
        <f>IF(C12="",0,MONTH(C12))</f>
        <v/>
      </c>
    </row>
    <row r="13">
      <c r="A13" s="4" t="n">
        <v>6200</v>
      </c>
      <c r="B13" s="4" t="inlineStr">
        <is>
          <t>Other overheads</t>
        </is>
      </c>
      <c r="C13" s="18" t="n">
        <v>45688</v>
      </c>
      <c r="D13" s="16" t="n">
        <v>21000</v>
      </c>
      <c r="E13" s="16" t="n">
        <v>0</v>
      </c>
      <c r="F13" s="7">
        <f>D13-E13</f>
        <v/>
      </c>
      <c r="G13">
        <f>IF(A13="","",IFERROR(INDEX(Map_Line,MATCH(A13,Map_Code,0)),"UNMAPPED"))</f>
        <v/>
      </c>
      <c r="H13">
        <f>IF(A13="","",IFERROR(INDEX(Map_Stmt,MATCH(A13,Map_Code,0)),"UNMAPPED"))</f>
        <v/>
      </c>
      <c r="I13" s="7">
        <f>IF(A13="",0,IFERROR(F13*INDEX(Map_Sign,MATCH(A13,Map_Code,0)),0))</f>
        <v/>
      </c>
      <c r="J13">
        <f>IF(C13="",0,YEAR(C13))</f>
        <v/>
      </c>
      <c r="K13">
        <f>IF(C13="",0,MONTH(C13))</f>
        <v/>
      </c>
    </row>
    <row r="14">
      <c r="A14" s="4" t="n">
        <v>6800</v>
      </c>
      <c r="B14" s="4" t="inlineStr">
        <is>
          <t>Depreciation</t>
        </is>
      </c>
      <c r="C14" s="18" t="n">
        <v>45688</v>
      </c>
      <c r="D14" s="16" t="n">
        <v>5500</v>
      </c>
      <c r="E14" s="16" t="n">
        <v>0</v>
      </c>
      <c r="F14" s="7">
        <f>D14-E14</f>
        <v/>
      </c>
      <c r="G14">
        <f>IF(A14="","",IFERROR(INDEX(Map_Line,MATCH(A14,Map_Code,0)),"UNMAPPED"))</f>
        <v/>
      </c>
      <c r="H14">
        <f>IF(A14="","",IFERROR(INDEX(Map_Stmt,MATCH(A14,Map_Code,0)),"UNMAPPED"))</f>
        <v/>
      </c>
      <c r="I14" s="7">
        <f>IF(A14="",0,IFERROR(F14*INDEX(Map_Sign,MATCH(A14,Map_Code,0)),0))</f>
        <v/>
      </c>
      <c r="J14">
        <f>IF(C14="",0,YEAR(C14))</f>
        <v/>
      </c>
      <c r="K14">
        <f>IF(C14="",0,MONTH(C14))</f>
        <v/>
      </c>
    </row>
    <row r="15">
      <c r="A15" s="4" t="n">
        <v>1000</v>
      </c>
      <c r="B15" s="4" t="inlineStr">
        <is>
          <t>Fixed assets (net book value)</t>
        </is>
      </c>
      <c r="C15" s="18" t="n">
        <v>45688</v>
      </c>
      <c r="D15" s="16" t="n">
        <v>2500</v>
      </c>
      <c r="E15" s="16" t="n">
        <v>0</v>
      </c>
      <c r="F15" s="7">
        <f>D15-E15</f>
        <v/>
      </c>
      <c r="G15">
        <f>IF(A15="","",IFERROR(INDEX(Map_Line,MATCH(A15,Map_Code,0)),"UNMAPPED"))</f>
        <v/>
      </c>
      <c r="H15">
        <f>IF(A15="","",IFERROR(INDEX(Map_Stmt,MATCH(A15,Map_Code,0)),"UNMAPPED"))</f>
        <v/>
      </c>
      <c r="I15" s="7">
        <f>IF(A15="",0,IFERROR(F15*INDEX(Map_Sign,MATCH(A15,Map_Code,0)),0))</f>
        <v/>
      </c>
      <c r="J15">
        <f>IF(C15="",0,YEAR(C15))</f>
        <v/>
      </c>
      <c r="K15">
        <f>IF(C15="",0,MONTH(C15))</f>
        <v/>
      </c>
    </row>
    <row r="16">
      <c r="A16" s="4" t="n">
        <v>1100</v>
      </c>
      <c r="B16" s="4" t="inlineStr">
        <is>
          <t>Trade debtors</t>
        </is>
      </c>
      <c r="C16" s="18" t="n">
        <v>45688</v>
      </c>
      <c r="D16" s="16" t="n">
        <v>5000</v>
      </c>
      <c r="E16" s="16" t="n">
        <v>0</v>
      </c>
      <c r="F16" s="7">
        <f>D16-E16</f>
        <v/>
      </c>
      <c r="G16">
        <f>IF(A16="","",IFERROR(INDEX(Map_Line,MATCH(A16,Map_Code,0)),"UNMAPPED"))</f>
        <v/>
      </c>
      <c r="H16">
        <f>IF(A16="","",IFERROR(INDEX(Map_Stmt,MATCH(A16,Map_Code,0)),"UNMAPPED"))</f>
        <v/>
      </c>
      <c r="I16" s="7">
        <f>IF(A16="",0,IFERROR(F16*INDEX(Map_Sign,MATCH(A16,Map_Code,0)),0))</f>
        <v/>
      </c>
      <c r="J16">
        <f>IF(C16="",0,YEAR(C16))</f>
        <v/>
      </c>
      <c r="K16">
        <f>IF(C16="",0,MONTH(C16))</f>
        <v/>
      </c>
    </row>
    <row r="17">
      <c r="A17" s="4" t="n">
        <v>1200</v>
      </c>
      <c r="B17" s="4" t="inlineStr">
        <is>
          <t>Cash at bank</t>
        </is>
      </c>
      <c r="C17" s="18" t="n">
        <v>45688</v>
      </c>
      <c r="D17" s="16" t="n">
        <v>7000</v>
      </c>
      <c r="E17" s="16" t="n">
        <v>0</v>
      </c>
      <c r="F17" s="7">
        <f>D17-E17</f>
        <v/>
      </c>
      <c r="G17">
        <f>IF(A17="","",IFERROR(INDEX(Map_Line,MATCH(A17,Map_Code,0)),"UNMAPPED"))</f>
        <v/>
      </c>
      <c r="H17">
        <f>IF(A17="","",IFERROR(INDEX(Map_Stmt,MATCH(A17,Map_Code,0)),"UNMAPPED"))</f>
        <v/>
      </c>
      <c r="I17" s="7">
        <f>IF(A17="",0,IFERROR(F17*INDEX(Map_Sign,MATCH(A17,Map_Code,0)),0))</f>
        <v/>
      </c>
      <c r="J17">
        <f>IF(C17="",0,YEAR(C17))</f>
        <v/>
      </c>
      <c r="K17">
        <f>IF(C17="",0,MONTH(C17))</f>
        <v/>
      </c>
    </row>
    <row r="18">
      <c r="A18" s="4" t="n">
        <v>2100</v>
      </c>
      <c r="B18" s="4" t="inlineStr">
        <is>
          <t>Trade creditors</t>
        </is>
      </c>
      <c r="C18" s="18" t="n">
        <v>45688</v>
      </c>
      <c r="D18" s="16" t="n">
        <v>0</v>
      </c>
      <c r="E18" s="16" t="n">
        <v>2000</v>
      </c>
      <c r="F18" s="7">
        <f>D18-E18</f>
        <v/>
      </c>
      <c r="G18">
        <f>IF(A18="","",IFERROR(INDEX(Map_Line,MATCH(A18,Map_Code,0)),"UNMAPPED"))</f>
        <v/>
      </c>
      <c r="H18">
        <f>IF(A18="","",IFERROR(INDEX(Map_Stmt,MATCH(A18,Map_Code,0)),"UNMAPPED"))</f>
        <v/>
      </c>
      <c r="I18" s="7">
        <f>IF(A18="",0,IFERROR(F18*INDEX(Map_Sign,MATCH(A18,Map_Code,0)),0))</f>
        <v/>
      </c>
      <c r="J18">
        <f>IF(C18="",0,YEAR(C18))</f>
        <v/>
      </c>
      <c r="K18">
        <f>IF(C18="",0,MONTH(C18))</f>
        <v/>
      </c>
    </row>
    <row r="19">
      <c r="A19" s="4" t="n">
        <v>2300</v>
      </c>
      <c r="B19" s="4" t="inlineStr">
        <is>
          <t>Bank loan</t>
        </is>
      </c>
      <c r="C19" s="18" t="n">
        <v>45688</v>
      </c>
      <c r="D19" s="16" t="n">
        <v>5000</v>
      </c>
      <c r="E19" s="16" t="n">
        <v>0</v>
      </c>
      <c r="F19" s="7">
        <f>D19-E19</f>
        <v/>
      </c>
      <c r="G19">
        <f>IF(A19="","",IFERROR(INDEX(Map_Line,MATCH(A19,Map_Code,0)),"UNMAPPED"))</f>
        <v/>
      </c>
      <c r="H19">
        <f>IF(A19="","",IFERROR(INDEX(Map_Stmt,MATCH(A19,Map_Code,0)),"UNMAPPED"))</f>
        <v/>
      </c>
      <c r="I19" s="7">
        <f>IF(A19="",0,IFERROR(F19*INDEX(Map_Sign,MATCH(A19,Map_Code,0)),0))</f>
        <v/>
      </c>
      <c r="J19">
        <f>IF(C19="",0,YEAR(C19))</f>
        <v/>
      </c>
      <c r="K19">
        <f>IF(C19="",0,MONTH(C19))</f>
        <v/>
      </c>
    </row>
    <row r="20">
      <c r="A20" s="4" t="n">
        <v>4000</v>
      </c>
      <c r="B20" s="4" t="inlineStr">
        <is>
          <t>Sales</t>
        </is>
      </c>
      <c r="C20" s="18" t="n">
        <v>45716</v>
      </c>
      <c r="D20" s="16" t="n">
        <v>0</v>
      </c>
      <c r="E20" s="16" t="n">
        <v>336000</v>
      </c>
      <c r="F20" s="7">
        <f>D20-E20</f>
        <v/>
      </c>
      <c r="G20">
        <f>IF(A20="","",IFERROR(INDEX(Map_Line,MATCH(A20,Map_Code,0)),"UNMAPPED"))</f>
        <v/>
      </c>
      <c r="H20">
        <f>IF(A20="","",IFERROR(INDEX(Map_Stmt,MATCH(A20,Map_Code,0)),"UNMAPPED"))</f>
        <v/>
      </c>
      <c r="I20" s="7">
        <f>IF(A20="",0,IFERROR(F20*INDEX(Map_Sign,MATCH(A20,Map_Code,0)),0))</f>
        <v/>
      </c>
      <c r="J20">
        <f>IF(C20="",0,YEAR(C20))</f>
        <v/>
      </c>
      <c r="K20">
        <f>IF(C20="",0,MONTH(C20))</f>
        <v/>
      </c>
    </row>
    <row r="21">
      <c r="A21" s="4" t="n">
        <v>5000</v>
      </c>
      <c r="B21" s="4" t="inlineStr">
        <is>
          <t>Cost of sales</t>
        </is>
      </c>
      <c r="C21" s="18" t="n">
        <v>45716</v>
      </c>
      <c r="D21" s="16" t="n">
        <v>201600</v>
      </c>
      <c r="E21" s="16" t="n">
        <v>0</v>
      </c>
      <c r="F21" s="7">
        <f>D21-E21</f>
        <v/>
      </c>
      <c r="G21">
        <f>IF(A21="","",IFERROR(INDEX(Map_Line,MATCH(A21,Map_Code,0)),"UNMAPPED"))</f>
        <v/>
      </c>
      <c r="H21">
        <f>IF(A21="","",IFERROR(INDEX(Map_Stmt,MATCH(A21,Map_Code,0)),"UNMAPPED"))</f>
        <v/>
      </c>
      <c r="I21" s="7">
        <f>IF(A21="",0,IFERROR(F21*INDEX(Map_Sign,MATCH(A21,Map_Code,0)),0))</f>
        <v/>
      </c>
      <c r="J21">
        <f>IF(C21="",0,YEAR(C21))</f>
        <v/>
      </c>
      <c r="K21">
        <f>IF(C21="",0,MONTH(C21))</f>
        <v/>
      </c>
    </row>
    <row r="22">
      <c r="A22" s="4" t="n">
        <v>6000</v>
      </c>
      <c r="B22" s="4" t="inlineStr">
        <is>
          <t>Salaries</t>
        </is>
      </c>
      <c r="C22" s="18" t="n">
        <v>45716</v>
      </c>
      <c r="D22" s="16" t="n">
        <v>74000</v>
      </c>
      <c r="E22" s="16" t="n">
        <v>0</v>
      </c>
      <c r="F22" s="7">
        <f>D22-E22</f>
        <v/>
      </c>
      <c r="G22">
        <f>IF(A22="","",IFERROR(INDEX(Map_Line,MATCH(A22,Map_Code,0)),"UNMAPPED"))</f>
        <v/>
      </c>
      <c r="H22">
        <f>IF(A22="","",IFERROR(INDEX(Map_Stmt,MATCH(A22,Map_Code,0)),"UNMAPPED"))</f>
        <v/>
      </c>
      <c r="I22" s="7">
        <f>IF(A22="",0,IFERROR(F22*INDEX(Map_Sign,MATCH(A22,Map_Code,0)),0))</f>
        <v/>
      </c>
      <c r="J22">
        <f>IF(C22="",0,YEAR(C22))</f>
        <v/>
      </c>
      <c r="K22">
        <f>IF(C22="",0,MONTH(C22))</f>
        <v/>
      </c>
    </row>
    <row r="23">
      <c r="A23" s="4" t="n">
        <v>6100</v>
      </c>
      <c r="B23" s="4" t="inlineStr">
        <is>
          <t>Rent and rates</t>
        </is>
      </c>
      <c r="C23" s="18" t="n">
        <v>45716</v>
      </c>
      <c r="D23" s="16" t="n">
        <v>14000</v>
      </c>
      <c r="E23" s="16" t="n">
        <v>0</v>
      </c>
      <c r="F23" s="7">
        <f>D23-E23</f>
        <v/>
      </c>
      <c r="G23">
        <f>IF(A23="","",IFERROR(INDEX(Map_Line,MATCH(A23,Map_Code,0)),"UNMAPPED"))</f>
        <v/>
      </c>
      <c r="H23">
        <f>IF(A23="","",IFERROR(INDEX(Map_Stmt,MATCH(A23,Map_Code,0)),"UNMAPPED"))</f>
        <v/>
      </c>
      <c r="I23" s="7">
        <f>IF(A23="",0,IFERROR(F23*INDEX(Map_Sign,MATCH(A23,Map_Code,0)),0))</f>
        <v/>
      </c>
      <c r="J23">
        <f>IF(C23="",0,YEAR(C23))</f>
        <v/>
      </c>
      <c r="K23">
        <f>IF(C23="",0,MONTH(C23))</f>
        <v/>
      </c>
    </row>
    <row r="24">
      <c r="A24" s="4" t="n">
        <v>6200</v>
      </c>
      <c r="B24" s="4" t="inlineStr">
        <is>
          <t>Other overheads</t>
        </is>
      </c>
      <c r="C24" s="18" t="n">
        <v>45716</v>
      </c>
      <c r="D24" s="16" t="n">
        <v>21000</v>
      </c>
      <c r="E24" s="16" t="n">
        <v>0</v>
      </c>
      <c r="F24" s="7">
        <f>D24-E24</f>
        <v/>
      </c>
      <c r="G24">
        <f>IF(A24="","",IFERROR(INDEX(Map_Line,MATCH(A24,Map_Code,0)),"UNMAPPED"))</f>
        <v/>
      </c>
      <c r="H24">
        <f>IF(A24="","",IFERROR(INDEX(Map_Stmt,MATCH(A24,Map_Code,0)),"UNMAPPED"))</f>
        <v/>
      </c>
      <c r="I24" s="7">
        <f>IF(A24="",0,IFERROR(F24*INDEX(Map_Sign,MATCH(A24,Map_Code,0)),0))</f>
        <v/>
      </c>
      <c r="J24">
        <f>IF(C24="",0,YEAR(C24))</f>
        <v/>
      </c>
      <c r="K24">
        <f>IF(C24="",0,MONTH(C24))</f>
        <v/>
      </c>
    </row>
    <row r="25">
      <c r="A25" s="4" t="n">
        <v>6800</v>
      </c>
      <c r="B25" s="4" t="inlineStr">
        <is>
          <t>Depreciation</t>
        </is>
      </c>
      <c r="C25" s="18" t="n">
        <v>45716</v>
      </c>
      <c r="D25" s="16" t="n">
        <v>5500</v>
      </c>
      <c r="E25" s="16" t="n">
        <v>0</v>
      </c>
      <c r="F25" s="7">
        <f>D25-E25</f>
        <v/>
      </c>
      <c r="G25">
        <f>IF(A25="","",IFERROR(INDEX(Map_Line,MATCH(A25,Map_Code,0)),"UNMAPPED"))</f>
        <v/>
      </c>
      <c r="H25">
        <f>IF(A25="","",IFERROR(INDEX(Map_Stmt,MATCH(A25,Map_Code,0)),"UNMAPPED"))</f>
        <v/>
      </c>
      <c r="I25" s="7">
        <f>IF(A25="",0,IFERROR(F25*INDEX(Map_Sign,MATCH(A25,Map_Code,0)),0))</f>
        <v/>
      </c>
      <c r="J25">
        <f>IF(C25="",0,YEAR(C25))</f>
        <v/>
      </c>
      <c r="K25">
        <f>IF(C25="",0,MONTH(C25))</f>
        <v/>
      </c>
    </row>
    <row r="26">
      <c r="A26" s="4" t="n">
        <v>1000</v>
      </c>
      <c r="B26" s="4" t="inlineStr">
        <is>
          <t>Fixed assets (net book value)</t>
        </is>
      </c>
      <c r="C26" s="18" t="n">
        <v>45716</v>
      </c>
      <c r="D26" s="16" t="n">
        <v>0</v>
      </c>
      <c r="E26" s="16" t="n">
        <v>5500</v>
      </c>
      <c r="F26" s="7">
        <f>D26-E26</f>
        <v/>
      </c>
      <c r="G26">
        <f>IF(A26="","",IFERROR(INDEX(Map_Line,MATCH(A26,Map_Code,0)),"UNMAPPED"))</f>
        <v/>
      </c>
      <c r="H26">
        <f>IF(A26="","",IFERROR(INDEX(Map_Stmt,MATCH(A26,Map_Code,0)),"UNMAPPED"))</f>
        <v/>
      </c>
      <c r="I26" s="7">
        <f>IF(A26="",0,IFERROR(F26*INDEX(Map_Sign,MATCH(A26,Map_Code,0)),0))</f>
        <v/>
      </c>
      <c r="J26">
        <f>IF(C26="",0,YEAR(C26))</f>
        <v/>
      </c>
      <c r="K26">
        <f>IF(C26="",0,MONTH(C26))</f>
        <v/>
      </c>
    </row>
    <row r="27">
      <c r="A27" s="4" t="n">
        <v>1100</v>
      </c>
      <c r="B27" s="4" t="inlineStr">
        <is>
          <t>Trade debtors</t>
        </is>
      </c>
      <c r="C27" s="18" t="n">
        <v>45716</v>
      </c>
      <c r="D27" s="16" t="n">
        <v>5000</v>
      </c>
      <c r="E27" s="16" t="n">
        <v>0</v>
      </c>
      <c r="F27" s="7">
        <f>D27-E27</f>
        <v/>
      </c>
      <c r="G27">
        <f>IF(A27="","",IFERROR(INDEX(Map_Line,MATCH(A27,Map_Code,0)),"UNMAPPED"))</f>
        <v/>
      </c>
      <c r="H27">
        <f>IF(A27="","",IFERROR(INDEX(Map_Stmt,MATCH(A27,Map_Code,0)),"UNMAPPED"))</f>
        <v/>
      </c>
      <c r="I27" s="7">
        <f>IF(A27="",0,IFERROR(F27*INDEX(Map_Sign,MATCH(A27,Map_Code,0)),0))</f>
        <v/>
      </c>
      <c r="J27">
        <f>IF(C27="",0,YEAR(C27))</f>
        <v/>
      </c>
      <c r="K27">
        <f>IF(C27="",0,MONTH(C27))</f>
        <v/>
      </c>
    </row>
    <row r="28">
      <c r="A28" s="4" t="n">
        <v>1200</v>
      </c>
      <c r="B28" s="4" t="inlineStr">
        <is>
          <t>Cash at bank</t>
        </is>
      </c>
      <c r="C28" s="18" t="n">
        <v>45716</v>
      </c>
      <c r="D28" s="16" t="n">
        <v>17400</v>
      </c>
      <c r="E28" s="16" t="n">
        <v>0</v>
      </c>
      <c r="F28" s="7">
        <f>D28-E28</f>
        <v/>
      </c>
      <c r="G28">
        <f>IF(A28="","",IFERROR(INDEX(Map_Line,MATCH(A28,Map_Code,0)),"UNMAPPED"))</f>
        <v/>
      </c>
      <c r="H28">
        <f>IF(A28="","",IFERROR(INDEX(Map_Stmt,MATCH(A28,Map_Code,0)),"UNMAPPED"))</f>
        <v/>
      </c>
      <c r="I28" s="7">
        <f>IF(A28="",0,IFERROR(F28*INDEX(Map_Sign,MATCH(A28,Map_Code,0)),0))</f>
        <v/>
      </c>
      <c r="J28">
        <f>IF(C28="",0,YEAR(C28))</f>
        <v/>
      </c>
      <c r="K28">
        <f>IF(C28="",0,MONTH(C28))</f>
        <v/>
      </c>
    </row>
    <row r="29">
      <c r="A29" s="4" t="n">
        <v>2100</v>
      </c>
      <c r="B29" s="4" t="inlineStr">
        <is>
          <t>Trade creditors</t>
        </is>
      </c>
      <c r="C29" s="18" t="n">
        <v>45716</v>
      </c>
      <c r="D29" s="16" t="n">
        <v>0</v>
      </c>
      <c r="E29" s="16" t="n">
        <v>2000</v>
      </c>
      <c r="F29" s="7">
        <f>D29-E29</f>
        <v/>
      </c>
      <c r="G29">
        <f>IF(A29="","",IFERROR(INDEX(Map_Line,MATCH(A29,Map_Code,0)),"UNMAPPED"))</f>
        <v/>
      </c>
      <c r="H29">
        <f>IF(A29="","",IFERROR(INDEX(Map_Stmt,MATCH(A29,Map_Code,0)),"UNMAPPED"))</f>
        <v/>
      </c>
      <c r="I29" s="7">
        <f>IF(A29="",0,IFERROR(F29*INDEX(Map_Sign,MATCH(A29,Map_Code,0)),0))</f>
        <v/>
      </c>
      <c r="J29">
        <f>IF(C29="",0,YEAR(C29))</f>
        <v/>
      </c>
      <c r="K29">
        <f>IF(C29="",0,MONTH(C29))</f>
        <v/>
      </c>
    </row>
    <row r="30">
      <c r="A30" s="4" t="n">
        <v>2300</v>
      </c>
      <c r="B30" s="4" t="inlineStr">
        <is>
          <t>Bank loan</t>
        </is>
      </c>
      <c r="C30" s="18" t="n">
        <v>45716</v>
      </c>
      <c r="D30" s="16" t="n">
        <v>5000</v>
      </c>
      <c r="E30" s="16" t="n">
        <v>0</v>
      </c>
      <c r="F30" s="7">
        <f>D30-E30</f>
        <v/>
      </c>
      <c r="G30">
        <f>IF(A30="","",IFERROR(INDEX(Map_Line,MATCH(A30,Map_Code,0)),"UNMAPPED"))</f>
        <v/>
      </c>
      <c r="H30">
        <f>IF(A30="","",IFERROR(INDEX(Map_Stmt,MATCH(A30,Map_Code,0)),"UNMAPPED"))</f>
        <v/>
      </c>
      <c r="I30" s="7">
        <f>IF(A30="",0,IFERROR(F30*INDEX(Map_Sign,MATCH(A30,Map_Code,0)),0))</f>
        <v/>
      </c>
      <c r="J30">
        <f>IF(C30="",0,YEAR(C30))</f>
        <v/>
      </c>
      <c r="K30">
        <f>IF(C30="",0,MONTH(C30))</f>
        <v/>
      </c>
    </row>
    <row r="31">
      <c r="A31" s="4" t="n">
        <v>4000</v>
      </c>
      <c r="B31" s="4" t="inlineStr">
        <is>
          <t>Sales</t>
        </is>
      </c>
      <c r="C31" s="18" t="n">
        <v>45747</v>
      </c>
      <c r="D31" s="16" t="n">
        <v>0</v>
      </c>
      <c r="E31" s="16" t="n">
        <v>349000</v>
      </c>
      <c r="F31" s="7">
        <f>D31-E31</f>
        <v/>
      </c>
      <c r="G31">
        <f>IF(A31="","",IFERROR(INDEX(Map_Line,MATCH(A31,Map_Code,0)),"UNMAPPED"))</f>
        <v/>
      </c>
      <c r="H31">
        <f>IF(A31="","",IFERROR(INDEX(Map_Stmt,MATCH(A31,Map_Code,0)),"UNMAPPED"))</f>
        <v/>
      </c>
      <c r="I31" s="7">
        <f>IF(A31="",0,IFERROR(F31*INDEX(Map_Sign,MATCH(A31,Map_Code,0)),0))</f>
        <v/>
      </c>
      <c r="J31">
        <f>IF(C31="",0,YEAR(C31))</f>
        <v/>
      </c>
      <c r="K31">
        <f>IF(C31="",0,MONTH(C31))</f>
        <v/>
      </c>
    </row>
    <row r="32">
      <c r="A32" s="4" t="n">
        <v>5000</v>
      </c>
      <c r="B32" s="4" t="inlineStr">
        <is>
          <t>Cost of sales</t>
        </is>
      </c>
      <c r="C32" s="18" t="n">
        <v>45747</v>
      </c>
      <c r="D32" s="16" t="n">
        <v>209400</v>
      </c>
      <c r="E32" s="16" t="n">
        <v>0</v>
      </c>
      <c r="F32" s="7">
        <f>D32-E32</f>
        <v/>
      </c>
      <c r="G32">
        <f>IF(A32="","",IFERROR(INDEX(Map_Line,MATCH(A32,Map_Code,0)),"UNMAPPED"))</f>
        <v/>
      </c>
      <c r="H32">
        <f>IF(A32="","",IFERROR(INDEX(Map_Stmt,MATCH(A32,Map_Code,0)),"UNMAPPED"))</f>
        <v/>
      </c>
      <c r="I32" s="7">
        <f>IF(A32="",0,IFERROR(F32*INDEX(Map_Sign,MATCH(A32,Map_Code,0)),0))</f>
        <v/>
      </c>
      <c r="J32">
        <f>IF(C32="",0,YEAR(C32))</f>
        <v/>
      </c>
      <c r="K32">
        <f>IF(C32="",0,MONTH(C32))</f>
        <v/>
      </c>
    </row>
    <row r="33">
      <c r="A33" s="4" t="n">
        <v>6000</v>
      </c>
      <c r="B33" s="4" t="inlineStr">
        <is>
          <t>Salaries</t>
        </is>
      </c>
      <c r="C33" s="18" t="n">
        <v>45747</v>
      </c>
      <c r="D33" s="16" t="n">
        <v>74000</v>
      </c>
      <c r="E33" s="16" t="n">
        <v>0</v>
      </c>
      <c r="F33" s="7">
        <f>D33-E33</f>
        <v/>
      </c>
      <c r="G33">
        <f>IF(A33="","",IFERROR(INDEX(Map_Line,MATCH(A33,Map_Code,0)),"UNMAPPED"))</f>
        <v/>
      </c>
      <c r="H33">
        <f>IF(A33="","",IFERROR(INDEX(Map_Stmt,MATCH(A33,Map_Code,0)),"UNMAPPED"))</f>
        <v/>
      </c>
      <c r="I33" s="7">
        <f>IF(A33="",0,IFERROR(F33*INDEX(Map_Sign,MATCH(A33,Map_Code,0)),0))</f>
        <v/>
      </c>
      <c r="J33">
        <f>IF(C33="",0,YEAR(C33))</f>
        <v/>
      </c>
      <c r="K33">
        <f>IF(C33="",0,MONTH(C33))</f>
        <v/>
      </c>
    </row>
    <row r="34">
      <c r="A34" s="4" t="n">
        <v>6100</v>
      </c>
      <c r="B34" s="4" t="inlineStr">
        <is>
          <t>Rent and rates</t>
        </is>
      </c>
      <c r="C34" s="18" t="n">
        <v>45747</v>
      </c>
      <c r="D34" s="16" t="n">
        <v>14000</v>
      </c>
      <c r="E34" s="16" t="n">
        <v>0</v>
      </c>
      <c r="F34" s="7">
        <f>D34-E34</f>
        <v/>
      </c>
      <c r="G34">
        <f>IF(A34="","",IFERROR(INDEX(Map_Line,MATCH(A34,Map_Code,0)),"UNMAPPED"))</f>
        <v/>
      </c>
      <c r="H34">
        <f>IF(A34="","",IFERROR(INDEX(Map_Stmt,MATCH(A34,Map_Code,0)),"UNMAPPED"))</f>
        <v/>
      </c>
      <c r="I34" s="7">
        <f>IF(A34="",0,IFERROR(F34*INDEX(Map_Sign,MATCH(A34,Map_Code,0)),0))</f>
        <v/>
      </c>
      <c r="J34">
        <f>IF(C34="",0,YEAR(C34))</f>
        <v/>
      </c>
      <c r="K34">
        <f>IF(C34="",0,MONTH(C34))</f>
        <v/>
      </c>
    </row>
    <row r="35">
      <c r="A35" s="4" t="n">
        <v>6200</v>
      </c>
      <c r="B35" s="4" t="inlineStr">
        <is>
          <t>Other overheads</t>
        </is>
      </c>
      <c r="C35" s="18" t="n">
        <v>45747</v>
      </c>
      <c r="D35" s="16" t="n">
        <v>21000</v>
      </c>
      <c r="E35" s="16" t="n">
        <v>0</v>
      </c>
      <c r="F35" s="7">
        <f>D35-E35</f>
        <v/>
      </c>
      <c r="G35">
        <f>IF(A35="","",IFERROR(INDEX(Map_Line,MATCH(A35,Map_Code,0)),"UNMAPPED"))</f>
        <v/>
      </c>
      <c r="H35">
        <f>IF(A35="","",IFERROR(INDEX(Map_Stmt,MATCH(A35,Map_Code,0)),"UNMAPPED"))</f>
        <v/>
      </c>
      <c r="I35" s="7">
        <f>IF(A35="",0,IFERROR(F35*INDEX(Map_Sign,MATCH(A35,Map_Code,0)),0))</f>
        <v/>
      </c>
      <c r="J35">
        <f>IF(C35="",0,YEAR(C35))</f>
        <v/>
      </c>
      <c r="K35">
        <f>IF(C35="",0,MONTH(C35))</f>
        <v/>
      </c>
    </row>
    <row r="36">
      <c r="A36" s="4" t="n">
        <v>6800</v>
      </c>
      <c r="B36" s="4" t="inlineStr">
        <is>
          <t>Depreciation</t>
        </is>
      </c>
      <c r="C36" s="18" t="n">
        <v>45747</v>
      </c>
      <c r="D36" s="16" t="n">
        <v>5500</v>
      </c>
      <c r="E36" s="16" t="n">
        <v>0</v>
      </c>
      <c r="F36" s="7">
        <f>D36-E36</f>
        <v/>
      </c>
      <c r="G36">
        <f>IF(A36="","",IFERROR(INDEX(Map_Line,MATCH(A36,Map_Code,0)),"UNMAPPED"))</f>
        <v/>
      </c>
      <c r="H36">
        <f>IF(A36="","",IFERROR(INDEX(Map_Stmt,MATCH(A36,Map_Code,0)),"UNMAPPED"))</f>
        <v/>
      </c>
      <c r="I36" s="7">
        <f>IF(A36="",0,IFERROR(F36*INDEX(Map_Sign,MATCH(A36,Map_Code,0)),0))</f>
        <v/>
      </c>
      <c r="J36">
        <f>IF(C36="",0,YEAR(C36))</f>
        <v/>
      </c>
      <c r="K36">
        <f>IF(C36="",0,MONTH(C36))</f>
        <v/>
      </c>
    </row>
    <row r="37">
      <c r="A37" s="4" t="n">
        <v>1000</v>
      </c>
      <c r="B37" s="4" t="inlineStr">
        <is>
          <t>Fixed assets (net book value)</t>
        </is>
      </c>
      <c r="C37" s="18" t="n">
        <v>45747</v>
      </c>
      <c r="D37" s="16" t="n">
        <v>9500</v>
      </c>
      <c r="E37" s="16" t="n">
        <v>0</v>
      </c>
      <c r="F37" s="7">
        <f>D37-E37</f>
        <v/>
      </c>
      <c r="G37">
        <f>IF(A37="","",IFERROR(INDEX(Map_Line,MATCH(A37,Map_Code,0)),"UNMAPPED"))</f>
        <v/>
      </c>
      <c r="H37">
        <f>IF(A37="","",IFERROR(INDEX(Map_Stmt,MATCH(A37,Map_Code,0)),"UNMAPPED"))</f>
        <v/>
      </c>
      <c r="I37" s="7">
        <f>IF(A37="",0,IFERROR(F37*INDEX(Map_Sign,MATCH(A37,Map_Code,0)),0))</f>
        <v/>
      </c>
      <c r="J37">
        <f>IF(C37="",0,YEAR(C37))</f>
        <v/>
      </c>
      <c r="K37">
        <f>IF(C37="",0,MONTH(C37))</f>
        <v/>
      </c>
    </row>
    <row r="38">
      <c r="A38" s="4" t="n">
        <v>1100</v>
      </c>
      <c r="B38" s="4" t="inlineStr">
        <is>
          <t>Trade debtors</t>
        </is>
      </c>
      <c r="C38" s="18" t="n">
        <v>45747</v>
      </c>
      <c r="D38" s="16" t="n">
        <v>12000</v>
      </c>
      <c r="E38" s="16" t="n">
        <v>0</v>
      </c>
      <c r="F38" s="7">
        <f>D38-E38</f>
        <v/>
      </c>
      <c r="G38">
        <f>IF(A38="","",IFERROR(INDEX(Map_Line,MATCH(A38,Map_Code,0)),"UNMAPPED"))</f>
        <v/>
      </c>
      <c r="H38">
        <f>IF(A38="","",IFERROR(INDEX(Map_Stmt,MATCH(A38,Map_Code,0)),"UNMAPPED"))</f>
        <v/>
      </c>
      <c r="I38" s="7">
        <f>IF(A38="",0,IFERROR(F38*INDEX(Map_Sign,MATCH(A38,Map_Code,0)),0))</f>
        <v/>
      </c>
      <c r="J38">
        <f>IF(C38="",0,YEAR(C38))</f>
        <v/>
      </c>
      <c r="K38">
        <f>IF(C38="",0,MONTH(C38))</f>
        <v/>
      </c>
    </row>
    <row r="39">
      <c r="A39" s="4" t="n">
        <v>1200</v>
      </c>
      <c r="B39" s="4" t="inlineStr">
        <is>
          <t>Cash at bank</t>
        </is>
      </c>
      <c r="C39" s="18" t="n">
        <v>45747</v>
      </c>
      <c r="D39" s="16" t="n">
        <v>4600</v>
      </c>
      <c r="E39" s="16" t="n">
        <v>0</v>
      </c>
      <c r="F39" s="7">
        <f>D39-E39</f>
        <v/>
      </c>
      <c r="G39">
        <f>IF(A39="","",IFERROR(INDEX(Map_Line,MATCH(A39,Map_Code,0)),"UNMAPPED"))</f>
        <v/>
      </c>
      <c r="H39">
        <f>IF(A39="","",IFERROR(INDEX(Map_Stmt,MATCH(A39,Map_Code,0)),"UNMAPPED"))</f>
        <v/>
      </c>
      <c r="I39" s="7">
        <f>IF(A39="",0,IFERROR(F39*INDEX(Map_Sign,MATCH(A39,Map_Code,0)),0))</f>
        <v/>
      </c>
      <c r="J39">
        <f>IF(C39="",0,YEAR(C39))</f>
        <v/>
      </c>
      <c r="K39">
        <f>IF(C39="",0,MONTH(C39))</f>
        <v/>
      </c>
    </row>
    <row r="40">
      <c r="A40" s="4" t="n">
        <v>2100</v>
      </c>
      <c r="B40" s="4" t="inlineStr">
        <is>
          <t>Trade creditors</t>
        </is>
      </c>
      <c r="C40" s="18" t="n">
        <v>45747</v>
      </c>
      <c r="D40" s="16" t="n">
        <v>0</v>
      </c>
      <c r="E40" s="16" t="n">
        <v>6000</v>
      </c>
      <c r="F40" s="7">
        <f>D40-E40</f>
        <v/>
      </c>
      <c r="G40">
        <f>IF(A40="","",IFERROR(INDEX(Map_Line,MATCH(A40,Map_Code,0)),"UNMAPPED"))</f>
        <v/>
      </c>
      <c r="H40">
        <f>IF(A40="","",IFERROR(INDEX(Map_Stmt,MATCH(A40,Map_Code,0)),"UNMAPPED"))</f>
        <v/>
      </c>
      <c r="I40" s="7">
        <f>IF(A40="",0,IFERROR(F40*INDEX(Map_Sign,MATCH(A40,Map_Code,0)),0))</f>
        <v/>
      </c>
      <c r="J40">
        <f>IF(C40="",0,YEAR(C40))</f>
        <v/>
      </c>
      <c r="K40">
        <f>IF(C40="",0,MONTH(C40))</f>
        <v/>
      </c>
    </row>
    <row r="41">
      <c r="A41" s="4" t="n">
        <v>2300</v>
      </c>
      <c r="B41" s="4" t="inlineStr">
        <is>
          <t>Bank loan</t>
        </is>
      </c>
      <c r="C41" s="18" t="n">
        <v>45747</v>
      </c>
      <c r="D41" s="16" t="n">
        <v>5000</v>
      </c>
      <c r="E41" s="16" t="n">
        <v>0</v>
      </c>
      <c r="F41" s="7">
        <f>D41-E41</f>
        <v/>
      </c>
      <c r="G41">
        <f>IF(A41="","",IFERROR(INDEX(Map_Line,MATCH(A41,Map_Code,0)),"UNMAPPED"))</f>
        <v/>
      </c>
      <c r="H41">
        <f>IF(A41="","",IFERROR(INDEX(Map_Stmt,MATCH(A41,Map_Code,0)),"UNMAPPED"))</f>
        <v/>
      </c>
      <c r="I41" s="7">
        <f>IF(A41="",0,IFERROR(F41*INDEX(Map_Sign,MATCH(A41,Map_Code,0)),0))</f>
        <v/>
      </c>
      <c r="J41">
        <f>IF(C41="",0,YEAR(C41))</f>
        <v/>
      </c>
      <c r="K41">
        <f>IF(C41="",0,MONTH(C41))</f>
        <v/>
      </c>
    </row>
    <row r="42">
      <c r="A42" s="4" t="n">
        <v>4000</v>
      </c>
      <c r="B42" s="4" t="inlineStr">
        <is>
          <t>Sales</t>
        </is>
      </c>
      <c r="C42" s="18" t="n">
        <v>45777</v>
      </c>
      <c r="D42" s="16" t="n">
        <v>0</v>
      </c>
      <c r="E42" s="16" t="n">
        <v>345000</v>
      </c>
      <c r="F42" s="7">
        <f>D42-E42</f>
        <v/>
      </c>
      <c r="G42">
        <f>IF(A42="","",IFERROR(INDEX(Map_Line,MATCH(A42,Map_Code,0)),"UNMAPPED"))</f>
        <v/>
      </c>
      <c r="H42">
        <f>IF(A42="","",IFERROR(INDEX(Map_Stmt,MATCH(A42,Map_Code,0)),"UNMAPPED"))</f>
        <v/>
      </c>
      <c r="I42" s="7">
        <f>IF(A42="",0,IFERROR(F42*INDEX(Map_Sign,MATCH(A42,Map_Code,0)),0))</f>
        <v/>
      </c>
      <c r="J42">
        <f>IF(C42="",0,YEAR(C42))</f>
        <v/>
      </c>
      <c r="K42">
        <f>IF(C42="",0,MONTH(C42))</f>
        <v/>
      </c>
    </row>
    <row r="43">
      <c r="A43" s="4" t="n">
        <v>5000</v>
      </c>
      <c r="B43" s="4" t="inlineStr">
        <is>
          <t>Cost of sales</t>
        </is>
      </c>
      <c r="C43" s="18" t="n">
        <v>45777</v>
      </c>
      <c r="D43" s="16" t="n">
        <v>207000</v>
      </c>
      <c r="E43" s="16" t="n">
        <v>0</v>
      </c>
      <c r="F43" s="7">
        <f>D43-E43</f>
        <v/>
      </c>
      <c r="G43">
        <f>IF(A43="","",IFERROR(INDEX(Map_Line,MATCH(A43,Map_Code,0)),"UNMAPPED"))</f>
        <v/>
      </c>
      <c r="H43">
        <f>IF(A43="","",IFERROR(INDEX(Map_Stmt,MATCH(A43,Map_Code,0)),"UNMAPPED"))</f>
        <v/>
      </c>
      <c r="I43" s="7">
        <f>IF(A43="",0,IFERROR(F43*INDEX(Map_Sign,MATCH(A43,Map_Code,0)),0))</f>
        <v/>
      </c>
      <c r="J43">
        <f>IF(C43="",0,YEAR(C43))</f>
        <v/>
      </c>
      <c r="K43">
        <f>IF(C43="",0,MONTH(C43))</f>
        <v/>
      </c>
    </row>
    <row r="44">
      <c r="A44" s="4" t="n">
        <v>6000</v>
      </c>
      <c r="B44" s="4" t="inlineStr">
        <is>
          <t>Salaries</t>
        </is>
      </c>
      <c r="C44" s="18" t="n">
        <v>45777</v>
      </c>
      <c r="D44" s="16" t="n">
        <v>74000</v>
      </c>
      <c r="E44" s="16" t="n">
        <v>0</v>
      </c>
      <c r="F44" s="7">
        <f>D44-E44</f>
        <v/>
      </c>
      <c r="G44">
        <f>IF(A44="","",IFERROR(INDEX(Map_Line,MATCH(A44,Map_Code,0)),"UNMAPPED"))</f>
        <v/>
      </c>
      <c r="H44">
        <f>IF(A44="","",IFERROR(INDEX(Map_Stmt,MATCH(A44,Map_Code,0)),"UNMAPPED"))</f>
        <v/>
      </c>
      <c r="I44" s="7">
        <f>IF(A44="",0,IFERROR(F44*INDEX(Map_Sign,MATCH(A44,Map_Code,0)),0))</f>
        <v/>
      </c>
      <c r="J44">
        <f>IF(C44="",0,YEAR(C44))</f>
        <v/>
      </c>
      <c r="K44">
        <f>IF(C44="",0,MONTH(C44))</f>
        <v/>
      </c>
    </row>
    <row r="45">
      <c r="A45" s="4" t="n">
        <v>6100</v>
      </c>
      <c r="B45" s="4" t="inlineStr">
        <is>
          <t>Rent and rates</t>
        </is>
      </c>
      <c r="C45" s="18" t="n">
        <v>45777</v>
      </c>
      <c r="D45" s="16" t="n">
        <v>14000</v>
      </c>
      <c r="E45" s="16" t="n">
        <v>0</v>
      </c>
      <c r="F45" s="7">
        <f>D45-E45</f>
        <v/>
      </c>
      <c r="G45">
        <f>IF(A45="","",IFERROR(INDEX(Map_Line,MATCH(A45,Map_Code,0)),"UNMAPPED"))</f>
        <v/>
      </c>
      <c r="H45">
        <f>IF(A45="","",IFERROR(INDEX(Map_Stmt,MATCH(A45,Map_Code,0)),"UNMAPPED"))</f>
        <v/>
      </c>
      <c r="I45" s="7">
        <f>IF(A45="",0,IFERROR(F45*INDEX(Map_Sign,MATCH(A45,Map_Code,0)),0))</f>
        <v/>
      </c>
      <c r="J45">
        <f>IF(C45="",0,YEAR(C45))</f>
        <v/>
      </c>
      <c r="K45">
        <f>IF(C45="",0,MONTH(C45))</f>
        <v/>
      </c>
    </row>
    <row r="46">
      <c r="A46" s="4" t="n">
        <v>6200</v>
      </c>
      <c r="B46" s="4" t="inlineStr">
        <is>
          <t>Other overheads</t>
        </is>
      </c>
      <c r="C46" s="18" t="n">
        <v>45777</v>
      </c>
      <c r="D46" s="16" t="n">
        <v>21000</v>
      </c>
      <c r="E46" s="16" t="n">
        <v>0</v>
      </c>
      <c r="F46" s="7">
        <f>D46-E46</f>
        <v/>
      </c>
      <c r="G46">
        <f>IF(A46="","",IFERROR(INDEX(Map_Line,MATCH(A46,Map_Code,0)),"UNMAPPED"))</f>
        <v/>
      </c>
      <c r="H46">
        <f>IF(A46="","",IFERROR(INDEX(Map_Stmt,MATCH(A46,Map_Code,0)),"UNMAPPED"))</f>
        <v/>
      </c>
      <c r="I46" s="7">
        <f>IF(A46="",0,IFERROR(F46*INDEX(Map_Sign,MATCH(A46,Map_Code,0)),0))</f>
        <v/>
      </c>
      <c r="J46">
        <f>IF(C46="",0,YEAR(C46))</f>
        <v/>
      </c>
      <c r="K46">
        <f>IF(C46="",0,MONTH(C46))</f>
        <v/>
      </c>
    </row>
    <row r="47">
      <c r="A47" s="4" t="n">
        <v>6800</v>
      </c>
      <c r="B47" s="4" t="inlineStr">
        <is>
          <t>Depreciation</t>
        </is>
      </c>
      <c r="C47" s="18" t="n">
        <v>45777</v>
      </c>
      <c r="D47" s="16" t="n">
        <v>5500</v>
      </c>
      <c r="E47" s="16" t="n">
        <v>0</v>
      </c>
      <c r="F47" s="7">
        <f>D47-E47</f>
        <v/>
      </c>
      <c r="G47">
        <f>IF(A47="","",IFERROR(INDEX(Map_Line,MATCH(A47,Map_Code,0)),"UNMAPPED"))</f>
        <v/>
      </c>
      <c r="H47">
        <f>IF(A47="","",IFERROR(INDEX(Map_Stmt,MATCH(A47,Map_Code,0)),"UNMAPPED"))</f>
        <v/>
      </c>
      <c r="I47" s="7">
        <f>IF(A47="",0,IFERROR(F47*INDEX(Map_Sign,MATCH(A47,Map_Code,0)),0))</f>
        <v/>
      </c>
      <c r="J47">
        <f>IF(C47="",0,YEAR(C47))</f>
        <v/>
      </c>
      <c r="K47">
        <f>IF(C47="",0,MONTH(C47))</f>
        <v/>
      </c>
    </row>
    <row r="48">
      <c r="A48" s="4" t="n">
        <v>1000</v>
      </c>
      <c r="B48" s="4" t="inlineStr">
        <is>
          <t>Fixed assets (net book value)</t>
        </is>
      </c>
      <c r="C48" s="18" t="n">
        <v>45777</v>
      </c>
      <c r="D48" s="16" t="n">
        <v>0</v>
      </c>
      <c r="E48" s="16" t="n">
        <v>5500</v>
      </c>
      <c r="F48" s="7">
        <f>D48-E48</f>
        <v/>
      </c>
      <c r="G48">
        <f>IF(A48="","",IFERROR(INDEX(Map_Line,MATCH(A48,Map_Code,0)),"UNMAPPED"))</f>
        <v/>
      </c>
      <c r="H48">
        <f>IF(A48="","",IFERROR(INDEX(Map_Stmt,MATCH(A48,Map_Code,0)),"UNMAPPED"))</f>
        <v/>
      </c>
      <c r="I48" s="7">
        <f>IF(A48="",0,IFERROR(F48*INDEX(Map_Sign,MATCH(A48,Map_Code,0)),0))</f>
        <v/>
      </c>
      <c r="J48">
        <f>IF(C48="",0,YEAR(C48))</f>
        <v/>
      </c>
      <c r="K48">
        <f>IF(C48="",0,MONTH(C48))</f>
        <v/>
      </c>
    </row>
    <row r="49">
      <c r="A49" s="4" t="n">
        <v>1100</v>
      </c>
      <c r="B49" s="4" t="inlineStr">
        <is>
          <t>Trade debtors</t>
        </is>
      </c>
      <c r="C49" s="18" t="n">
        <v>45777</v>
      </c>
      <c r="D49" s="16" t="n">
        <v>0</v>
      </c>
      <c r="E49" s="16" t="n">
        <v>2000</v>
      </c>
      <c r="F49" s="7">
        <f>D49-E49</f>
        <v/>
      </c>
      <c r="G49">
        <f>IF(A49="","",IFERROR(INDEX(Map_Line,MATCH(A49,Map_Code,0)),"UNMAPPED"))</f>
        <v/>
      </c>
      <c r="H49">
        <f>IF(A49="","",IFERROR(INDEX(Map_Stmt,MATCH(A49,Map_Code,0)),"UNMAPPED"))</f>
        <v/>
      </c>
      <c r="I49" s="7">
        <f>IF(A49="",0,IFERROR(F49*INDEX(Map_Sign,MATCH(A49,Map_Code,0)),0))</f>
        <v/>
      </c>
      <c r="J49">
        <f>IF(C49="",0,YEAR(C49))</f>
        <v/>
      </c>
      <c r="K49">
        <f>IF(C49="",0,MONTH(C49))</f>
        <v/>
      </c>
    </row>
    <row r="50">
      <c r="A50" s="4" t="n">
        <v>1200</v>
      </c>
      <c r="B50" s="4" t="inlineStr">
        <is>
          <t>Cash at bank</t>
        </is>
      </c>
      <c r="C50" s="18" t="n">
        <v>45777</v>
      </c>
      <c r="D50" s="16" t="n">
        <v>24000</v>
      </c>
      <c r="E50" s="16" t="n">
        <v>0</v>
      </c>
      <c r="F50" s="7">
        <f>D50-E50</f>
        <v/>
      </c>
      <c r="G50">
        <f>IF(A50="","",IFERROR(INDEX(Map_Line,MATCH(A50,Map_Code,0)),"UNMAPPED"))</f>
        <v/>
      </c>
      <c r="H50">
        <f>IF(A50="","",IFERROR(INDEX(Map_Stmt,MATCH(A50,Map_Code,0)),"UNMAPPED"))</f>
        <v/>
      </c>
      <c r="I50" s="7">
        <f>IF(A50="",0,IFERROR(F50*INDEX(Map_Sign,MATCH(A50,Map_Code,0)),0))</f>
        <v/>
      </c>
      <c r="J50">
        <f>IF(C50="",0,YEAR(C50))</f>
        <v/>
      </c>
      <c r="K50">
        <f>IF(C50="",0,MONTH(C50))</f>
        <v/>
      </c>
    </row>
    <row r="51">
      <c r="A51" s="4" t="n">
        <v>2100</v>
      </c>
      <c r="B51" s="4" t="inlineStr">
        <is>
          <t>Trade creditors</t>
        </is>
      </c>
      <c r="C51" s="18" t="n">
        <v>45777</v>
      </c>
      <c r="D51" s="16" t="n">
        <v>2000</v>
      </c>
      <c r="E51" s="16" t="n">
        <v>0</v>
      </c>
      <c r="F51" s="7">
        <f>D51-E51</f>
        <v/>
      </c>
      <c r="G51">
        <f>IF(A51="","",IFERROR(INDEX(Map_Line,MATCH(A51,Map_Code,0)),"UNMAPPED"))</f>
        <v/>
      </c>
      <c r="H51">
        <f>IF(A51="","",IFERROR(INDEX(Map_Stmt,MATCH(A51,Map_Code,0)),"UNMAPPED"))</f>
        <v/>
      </c>
      <c r="I51" s="7">
        <f>IF(A51="",0,IFERROR(F51*INDEX(Map_Sign,MATCH(A51,Map_Code,0)),0))</f>
        <v/>
      </c>
      <c r="J51">
        <f>IF(C51="",0,YEAR(C51))</f>
        <v/>
      </c>
      <c r="K51">
        <f>IF(C51="",0,MONTH(C51))</f>
        <v/>
      </c>
    </row>
    <row r="52">
      <c r="A52" s="4" t="n">
        <v>2300</v>
      </c>
      <c r="B52" s="4" t="inlineStr">
        <is>
          <t>Bank loan</t>
        </is>
      </c>
      <c r="C52" s="18" t="n">
        <v>45777</v>
      </c>
      <c r="D52" s="16" t="n">
        <v>5000</v>
      </c>
      <c r="E52" s="16" t="n">
        <v>0</v>
      </c>
      <c r="F52" s="7">
        <f>D52-E52</f>
        <v/>
      </c>
      <c r="G52">
        <f>IF(A52="","",IFERROR(INDEX(Map_Line,MATCH(A52,Map_Code,0)),"UNMAPPED"))</f>
        <v/>
      </c>
      <c r="H52">
        <f>IF(A52="","",IFERROR(INDEX(Map_Stmt,MATCH(A52,Map_Code,0)),"UNMAPPED"))</f>
        <v/>
      </c>
      <c r="I52" s="7">
        <f>IF(A52="",0,IFERROR(F52*INDEX(Map_Sign,MATCH(A52,Map_Code,0)),0))</f>
        <v/>
      </c>
      <c r="J52">
        <f>IF(C52="",0,YEAR(C52))</f>
        <v/>
      </c>
      <c r="K52">
        <f>IF(C52="",0,MONTH(C52))</f>
        <v/>
      </c>
    </row>
    <row r="53">
      <c r="A53" s="4" t="n">
        <v>4000</v>
      </c>
      <c r="B53" s="4" t="inlineStr">
        <is>
          <t>Sales</t>
        </is>
      </c>
      <c r="C53" s="18" t="n">
        <v>45808</v>
      </c>
      <c r="D53" s="16" t="n">
        <v>0</v>
      </c>
      <c r="E53" s="16" t="n">
        <v>352000</v>
      </c>
      <c r="F53" s="7">
        <f>D53-E53</f>
        <v/>
      </c>
      <c r="G53">
        <f>IF(A53="","",IFERROR(INDEX(Map_Line,MATCH(A53,Map_Code,0)),"UNMAPPED"))</f>
        <v/>
      </c>
      <c r="H53">
        <f>IF(A53="","",IFERROR(INDEX(Map_Stmt,MATCH(A53,Map_Code,0)),"UNMAPPED"))</f>
        <v/>
      </c>
      <c r="I53" s="7">
        <f>IF(A53="",0,IFERROR(F53*INDEX(Map_Sign,MATCH(A53,Map_Code,0)),0))</f>
        <v/>
      </c>
      <c r="J53">
        <f>IF(C53="",0,YEAR(C53))</f>
        <v/>
      </c>
      <c r="K53">
        <f>IF(C53="",0,MONTH(C53))</f>
        <v/>
      </c>
    </row>
    <row r="54">
      <c r="A54" s="4" t="n">
        <v>5000</v>
      </c>
      <c r="B54" s="4" t="inlineStr">
        <is>
          <t>Cost of sales</t>
        </is>
      </c>
      <c r="C54" s="18" t="n">
        <v>45808</v>
      </c>
      <c r="D54" s="16" t="n">
        <v>211200</v>
      </c>
      <c r="E54" s="16" t="n">
        <v>0</v>
      </c>
      <c r="F54" s="7">
        <f>D54-E54</f>
        <v/>
      </c>
      <c r="G54">
        <f>IF(A54="","",IFERROR(INDEX(Map_Line,MATCH(A54,Map_Code,0)),"UNMAPPED"))</f>
        <v/>
      </c>
      <c r="H54">
        <f>IF(A54="","",IFERROR(INDEX(Map_Stmt,MATCH(A54,Map_Code,0)),"UNMAPPED"))</f>
        <v/>
      </c>
      <c r="I54" s="7">
        <f>IF(A54="",0,IFERROR(F54*INDEX(Map_Sign,MATCH(A54,Map_Code,0)),0))</f>
        <v/>
      </c>
      <c r="J54">
        <f>IF(C54="",0,YEAR(C54))</f>
        <v/>
      </c>
      <c r="K54">
        <f>IF(C54="",0,MONTH(C54))</f>
        <v/>
      </c>
    </row>
    <row r="55">
      <c r="A55" s="4" t="n">
        <v>6000</v>
      </c>
      <c r="B55" s="4" t="inlineStr">
        <is>
          <t>Salaries</t>
        </is>
      </c>
      <c r="C55" s="18" t="n">
        <v>45808</v>
      </c>
      <c r="D55" s="16" t="n">
        <v>74000</v>
      </c>
      <c r="E55" s="16" t="n">
        <v>0</v>
      </c>
      <c r="F55" s="7">
        <f>D55-E55</f>
        <v/>
      </c>
      <c r="G55">
        <f>IF(A55="","",IFERROR(INDEX(Map_Line,MATCH(A55,Map_Code,0)),"UNMAPPED"))</f>
        <v/>
      </c>
      <c r="H55">
        <f>IF(A55="","",IFERROR(INDEX(Map_Stmt,MATCH(A55,Map_Code,0)),"UNMAPPED"))</f>
        <v/>
      </c>
      <c r="I55" s="7">
        <f>IF(A55="",0,IFERROR(F55*INDEX(Map_Sign,MATCH(A55,Map_Code,0)),0))</f>
        <v/>
      </c>
      <c r="J55">
        <f>IF(C55="",0,YEAR(C55))</f>
        <v/>
      </c>
      <c r="K55">
        <f>IF(C55="",0,MONTH(C55))</f>
        <v/>
      </c>
    </row>
    <row r="56">
      <c r="A56" s="4" t="n">
        <v>6100</v>
      </c>
      <c r="B56" s="4" t="inlineStr">
        <is>
          <t>Rent and rates</t>
        </is>
      </c>
      <c r="C56" s="18" t="n">
        <v>45808</v>
      </c>
      <c r="D56" s="16" t="n">
        <v>14000</v>
      </c>
      <c r="E56" s="16" t="n">
        <v>0</v>
      </c>
      <c r="F56" s="7">
        <f>D56-E56</f>
        <v/>
      </c>
      <c r="G56">
        <f>IF(A56="","",IFERROR(INDEX(Map_Line,MATCH(A56,Map_Code,0)),"UNMAPPED"))</f>
        <v/>
      </c>
      <c r="H56">
        <f>IF(A56="","",IFERROR(INDEX(Map_Stmt,MATCH(A56,Map_Code,0)),"UNMAPPED"))</f>
        <v/>
      </c>
      <c r="I56" s="7">
        <f>IF(A56="",0,IFERROR(F56*INDEX(Map_Sign,MATCH(A56,Map_Code,0)),0))</f>
        <v/>
      </c>
      <c r="J56">
        <f>IF(C56="",0,YEAR(C56))</f>
        <v/>
      </c>
      <c r="K56">
        <f>IF(C56="",0,MONTH(C56))</f>
        <v/>
      </c>
    </row>
    <row r="57">
      <c r="A57" s="4" t="n">
        <v>6200</v>
      </c>
      <c r="B57" s="4" t="inlineStr">
        <is>
          <t>Other overheads</t>
        </is>
      </c>
      <c r="C57" s="18" t="n">
        <v>45808</v>
      </c>
      <c r="D57" s="16" t="n">
        <v>21000</v>
      </c>
      <c r="E57" s="16" t="n">
        <v>0</v>
      </c>
      <c r="F57" s="7">
        <f>D57-E57</f>
        <v/>
      </c>
      <c r="G57">
        <f>IF(A57="","",IFERROR(INDEX(Map_Line,MATCH(A57,Map_Code,0)),"UNMAPPED"))</f>
        <v/>
      </c>
      <c r="H57">
        <f>IF(A57="","",IFERROR(INDEX(Map_Stmt,MATCH(A57,Map_Code,0)),"UNMAPPED"))</f>
        <v/>
      </c>
      <c r="I57" s="7">
        <f>IF(A57="",0,IFERROR(F57*INDEX(Map_Sign,MATCH(A57,Map_Code,0)),0))</f>
        <v/>
      </c>
      <c r="J57">
        <f>IF(C57="",0,YEAR(C57))</f>
        <v/>
      </c>
      <c r="K57">
        <f>IF(C57="",0,MONTH(C57))</f>
        <v/>
      </c>
    </row>
    <row r="58">
      <c r="A58" s="4" t="n">
        <v>6800</v>
      </c>
      <c r="B58" s="4" t="inlineStr">
        <is>
          <t>Depreciation</t>
        </is>
      </c>
      <c r="C58" s="18" t="n">
        <v>45808</v>
      </c>
      <c r="D58" s="16" t="n">
        <v>5500</v>
      </c>
      <c r="E58" s="16" t="n">
        <v>0</v>
      </c>
      <c r="F58" s="7">
        <f>D58-E58</f>
        <v/>
      </c>
      <c r="G58">
        <f>IF(A58="","",IFERROR(INDEX(Map_Line,MATCH(A58,Map_Code,0)),"UNMAPPED"))</f>
        <v/>
      </c>
      <c r="H58">
        <f>IF(A58="","",IFERROR(INDEX(Map_Stmt,MATCH(A58,Map_Code,0)),"UNMAPPED"))</f>
        <v/>
      </c>
      <c r="I58" s="7">
        <f>IF(A58="",0,IFERROR(F58*INDEX(Map_Sign,MATCH(A58,Map_Code,0)),0))</f>
        <v/>
      </c>
      <c r="J58">
        <f>IF(C58="",0,YEAR(C58))</f>
        <v/>
      </c>
      <c r="K58">
        <f>IF(C58="",0,MONTH(C58))</f>
        <v/>
      </c>
    </row>
    <row r="59">
      <c r="A59" s="4" t="n">
        <v>1000</v>
      </c>
      <c r="B59" s="4" t="inlineStr">
        <is>
          <t>Fixed assets (net book value)</t>
        </is>
      </c>
      <c r="C59" s="18" t="n">
        <v>45808</v>
      </c>
      <c r="D59" s="16" t="n">
        <v>500</v>
      </c>
      <c r="E59" s="16" t="n">
        <v>0</v>
      </c>
      <c r="F59" s="7">
        <f>D59-E59</f>
        <v/>
      </c>
      <c r="G59">
        <f>IF(A59="","",IFERROR(INDEX(Map_Line,MATCH(A59,Map_Code,0)),"UNMAPPED"))</f>
        <v/>
      </c>
      <c r="H59">
        <f>IF(A59="","",IFERROR(INDEX(Map_Stmt,MATCH(A59,Map_Code,0)),"UNMAPPED"))</f>
        <v/>
      </c>
      <c r="I59" s="7">
        <f>IF(A59="",0,IFERROR(F59*INDEX(Map_Sign,MATCH(A59,Map_Code,0)),0))</f>
        <v/>
      </c>
      <c r="J59">
        <f>IF(C59="",0,YEAR(C59))</f>
        <v/>
      </c>
      <c r="K59">
        <f>IF(C59="",0,MONTH(C59))</f>
        <v/>
      </c>
    </row>
    <row r="60">
      <c r="A60" s="4" t="n">
        <v>1100</v>
      </c>
      <c r="B60" s="4" t="inlineStr">
        <is>
          <t>Trade debtors</t>
        </is>
      </c>
      <c r="C60" s="18" t="n">
        <v>45808</v>
      </c>
      <c r="D60" s="16" t="n">
        <v>8000</v>
      </c>
      <c r="E60" s="16" t="n">
        <v>0</v>
      </c>
      <c r="F60" s="7">
        <f>D60-E60</f>
        <v/>
      </c>
      <c r="G60">
        <f>IF(A60="","",IFERROR(INDEX(Map_Line,MATCH(A60,Map_Code,0)),"UNMAPPED"))</f>
        <v/>
      </c>
      <c r="H60">
        <f>IF(A60="","",IFERROR(INDEX(Map_Stmt,MATCH(A60,Map_Code,0)),"UNMAPPED"))</f>
        <v/>
      </c>
      <c r="I60" s="7">
        <f>IF(A60="",0,IFERROR(F60*INDEX(Map_Sign,MATCH(A60,Map_Code,0)),0))</f>
        <v/>
      </c>
      <c r="J60">
        <f>IF(C60="",0,YEAR(C60))</f>
        <v/>
      </c>
      <c r="K60">
        <f>IF(C60="",0,MONTH(C60))</f>
        <v/>
      </c>
    </row>
    <row r="61">
      <c r="A61" s="4" t="n">
        <v>1200</v>
      </c>
      <c r="B61" s="4" t="inlineStr">
        <is>
          <t>Cash at bank</t>
        </is>
      </c>
      <c r="C61" s="18" t="n">
        <v>45808</v>
      </c>
      <c r="D61" s="16" t="n">
        <v>16800</v>
      </c>
      <c r="E61" s="16" t="n">
        <v>0</v>
      </c>
      <c r="F61" s="7">
        <f>D61-E61</f>
        <v/>
      </c>
      <c r="G61">
        <f>IF(A61="","",IFERROR(INDEX(Map_Line,MATCH(A61,Map_Code,0)),"UNMAPPED"))</f>
        <v/>
      </c>
      <c r="H61">
        <f>IF(A61="","",IFERROR(INDEX(Map_Stmt,MATCH(A61,Map_Code,0)),"UNMAPPED"))</f>
        <v/>
      </c>
      <c r="I61" s="7">
        <f>IF(A61="",0,IFERROR(F61*INDEX(Map_Sign,MATCH(A61,Map_Code,0)),0))</f>
        <v/>
      </c>
      <c r="J61">
        <f>IF(C61="",0,YEAR(C61))</f>
        <v/>
      </c>
      <c r="K61">
        <f>IF(C61="",0,MONTH(C61))</f>
        <v/>
      </c>
    </row>
    <row r="62">
      <c r="A62" s="4" t="n">
        <v>2100</v>
      </c>
      <c r="B62" s="4" t="inlineStr">
        <is>
          <t>Trade creditors</t>
        </is>
      </c>
      <c r="C62" s="18" t="n">
        <v>45808</v>
      </c>
      <c r="D62" s="16" t="n">
        <v>0</v>
      </c>
      <c r="E62" s="16" t="n">
        <v>4000</v>
      </c>
      <c r="F62" s="7">
        <f>D62-E62</f>
        <v/>
      </c>
      <c r="G62">
        <f>IF(A62="","",IFERROR(INDEX(Map_Line,MATCH(A62,Map_Code,0)),"UNMAPPED"))</f>
        <v/>
      </c>
      <c r="H62">
        <f>IF(A62="","",IFERROR(INDEX(Map_Stmt,MATCH(A62,Map_Code,0)),"UNMAPPED"))</f>
        <v/>
      </c>
      <c r="I62" s="7">
        <f>IF(A62="",0,IFERROR(F62*INDEX(Map_Sign,MATCH(A62,Map_Code,0)),0))</f>
        <v/>
      </c>
      <c r="J62">
        <f>IF(C62="",0,YEAR(C62))</f>
        <v/>
      </c>
      <c r="K62">
        <f>IF(C62="",0,MONTH(C62))</f>
        <v/>
      </c>
    </row>
    <row r="63">
      <c r="A63" s="4" t="n">
        <v>2300</v>
      </c>
      <c r="B63" s="4" t="inlineStr">
        <is>
          <t>Bank loan</t>
        </is>
      </c>
      <c r="C63" s="18" t="n">
        <v>45808</v>
      </c>
      <c r="D63" s="16" t="n">
        <v>5000</v>
      </c>
      <c r="E63" s="16" t="n">
        <v>0</v>
      </c>
      <c r="F63" s="7">
        <f>D63-E63</f>
        <v/>
      </c>
      <c r="G63">
        <f>IF(A63="","",IFERROR(INDEX(Map_Line,MATCH(A63,Map_Code,0)),"UNMAPPED"))</f>
        <v/>
      </c>
      <c r="H63">
        <f>IF(A63="","",IFERROR(INDEX(Map_Stmt,MATCH(A63,Map_Code,0)),"UNMAPPED"))</f>
        <v/>
      </c>
      <c r="I63" s="7">
        <f>IF(A63="",0,IFERROR(F63*INDEX(Map_Sign,MATCH(A63,Map_Code,0)),0))</f>
        <v/>
      </c>
      <c r="J63">
        <f>IF(C63="",0,YEAR(C63))</f>
        <v/>
      </c>
      <c r="K63">
        <f>IF(C63="",0,MONTH(C63))</f>
        <v/>
      </c>
    </row>
    <row r="64">
      <c r="A64" s="4" t="n">
        <v>4000</v>
      </c>
      <c r="B64" s="4" t="inlineStr">
        <is>
          <t>Sales</t>
        </is>
      </c>
      <c r="C64" s="18" t="n">
        <v>45838</v>
      </c>
      <c r="D64" s="16" t="n">
        <v>0</v>
      </c>
      <c r="E64" s="16" t="n">
        <v>358000</v>
      </c>
      <c r="F64" s="7">
        <f>D64-E64</f>
        <v/>
      </c>
      <c r="G64">
        <f>IF(A64="","",IFERROR(INDEX(Map_Line,MATCH(A64,Map_Code,0)),"UNMAPPED"))</f>
        <v/>
      </c>
      <c r="H64">
        <f>IF(A64="","",IFERROR(INDEX(Map_Stmt,MATCH(A64,Map_Code,0)),"UNMAPPED"))</f>
        <v/>
      </c>
      <c r="I64" s="7">
        <f>IF(A64="",0,IFERROR(F64*INDEX(Map_Sign,MATCH(A64,Map_Code,0)),0))</f>
        <v/>
      </c>
      <c r="J64">
        <f>IF(C64="",0,YEAR(C64))</f>
        <v/>
      </c>
      <c r="K64">
        <f>IF(C64="",0,MONTH(C64))</f>
        <v/>
      </c>
    </row>
    <row r="65">
      <c r="A65" s="4" t="n">
        <v>5000</v>
      </c>
      <c r="B65" s="4" t="inlineStr">
        <is>
          <t>Cost of sales</t>
        </is>
      </c>
      <c r="C65" s="18" t="n">
        <v>45838</v>
      </c>
      <c r="D65" s="16" t="n">
        <v>214800</v>
      </c>
      <c r="E65" s="16" t="n">
        <v>0</v>
      </c>
      <c r="F65" s="7">
        <f>D65-E65</f>
        <v/>
      </c>
      <c r="G65">
        <f>IF(A65="","",IFERROR(INDEX(Map_Line,MATCH(A65,Map_Code,0)),"UNMAPPED"))</f>
        <v/>
      </c>
      <c r="H65">
        <f>IF(A65="","",IFERROR(INDEX(Map_Stmt,MATCH(A65,Map_Code,0)),"UNMAPPED"))</f>
        <v/>
      </c>
      <c r="I65" s="7">
        <f>IF(A65="",0,IFERROR(F65*INDEX(Map_Sign,MATCH(A65,Map_Code,0)),0))</f>
        <v/>
      </c>
      <c r="J65">
        <f>IF(C65="",0,YEAR(C65))</f>
        <v/>
      </c>
      <c r="K65">
        <f>IF(C65="",0,MONTH(C65))</f>
        <v/>
      </c>
    </row>
    <row r="66">
      <c r="A66" s="4" t="n">
        <v>6000</v>
      </c>
      <c r="B66" s="4" t="inlineStr">
        <is>
          <t>Salaries</t>
        </is>
      </c>
      <c r="C66" s="18" t="n">
        <v>45838</v>
      </c>
      <c r="D66" s="16" t="n">
        <v>74000</v>
      </c>
      <c r="E66" s="16" t="n">
        <v>0</v>
      </c>
      <c r="F66" s="7">
        <f>D66-E66</f>
        <v/>
      </c>
      <c r="G66">
        <f>IF(A66="","",IFERROR(INDEX(Map_Line,MATCH(A66,Map_Code,0)),"UNMAPPED"))</f>
        <v/>
      </c>
      <c r="H66">
        <f>IF(A66="","",IFERROR(INDEX(Map_Stmt,MATCH(A66,Map_Code,0)),"UNMAPPED"))</f>
        <v/>
      </c>
      <c r="I66" s="7">
        <f>IF(A66="",0,IFERROR(F66*INDEX(Map_Sign,MATCH(A66,Map_Code,0)),0))</f>
        <v/>
      </c>
      <c r="J66">
        <f>IF(C66="",0,YEAR(C66))</f>
        <v/>
      </c>
      <c r="K66">
        <f>IF(C66="",0,MONTH(C66))</f>
        <v/>
      </c>
    </row>
    <row r="67">
      <c r="A67" s="4" t="n">
        <v>6100</v>
      </c>
      <c r="B67" s="4" t="inlineStr">
        <is>
          <t>Rent and rates</t>
        </is>
      </c>
      <c r="C67" s="18" t="n">
        <v>45838</v>
      </c>
      <c r="D67" s="16" t="n">
        <v>14000</v>
      </c>
      <c r="E67" s="16" t="n">
        <v>0</v>
      </c>
      <c r="F67" s="7">
        <f>D67-E67</f>
        <v/>
      </c>
      <c r="G67">
        <f>IF(A67="","",IFERROR(INDEX(Map_Line,MATCH(A67,Map_Code,0)),"UNMAPPED"))</f>
        <v/>
      </c>
      <c r="H67">
        <f>IF(A67="","",IFERROR(INDEX(Map_Stmt,MATCH(A67,Map_Code,0)),"UNMAPPED"))</f>
        <v/>
      </c>
      <c r="I67" s="7">
        <f>IF(A67="",0,IFERROR(F67*INDEX(Map_Sign,MATCH(A67,Map_Code,0)),0))</f>
        <v/>
      </c>
      <c r="J67">
        <f>IF(C67="",0,YEAR(C67))</f>
        <v/>
      </c>
      <c r="K67">
        <f>IF(C67="",0,MONTH(C67))</f>
        <v/>
      </c>
    </row>
    <row r="68">
      <c r="A68" s="4" t="n">
        <v>6200</v>
      </c>
      <c r="B68" s="4" t="inlineStr">
        <is>
          <t>Other overheads</t>
        </is>
      </c>
      <c r="C68" s="18" t="n">
        <v>45838</v>
      </c>
      <c r="D68" s="16" t="n">
        <v>21000</v>
      </c>
      <c r="E68" s="16" t="n">
        <v>0</v>
      </c>
      <c r="F68" s="7">
        <f>D68-E68</f>
        <v/>
      </c>
      <c r="G68">
        <f>IF(A68="","",IFERROR(INDEX(Map_Line,MATCH(A68,Map_Code,0)),"UNMAPPED"))</f>
        <v/>
      </c>
      <c r="H68">
        <f>IF(A68="","",IFERROR(INDEX(Map_Stmt,MATCH(A68,Map_Code,0)),"UNMAPPED"))</f>
        <v/>
      </c>
      <c r="I68" s="7">
        <f>IF(A68="",0,IFERROR(F68*INDEX(Map_Sign,MATCH(A68,Map_Code,0)),0))</f>
        <v/>
      </c>
      <c r="J68">
        <f>IF(C68="",0,YEAR(C68))</f>
        <v/>
      </c>
      <c r="K68">
        <f>IF(C68="",0,MONTH(C68))</f>
        <v/>
      </c>
    </row>
    <row r="69">
      <c r="A69" s="4" t="n">
        <v>6800</v>
      </c>
      <c r="B69" s="4" t="inlineStr">
        <is>
          <t>Depreciation</t>
        </is>
      </c>
      <c r="C69" s="18" t="n">
        <v>45838</v>
      </c>
      <c r="D69" s="16" t="n">
        <v>5500</v>
      </c>
      <c r="E69" s="16" t="n">
        <v>0</v>
      </c>
      <c r="F69" s="7">
        <f>D69-E69</f>
        <v/>
      </c>
      <c r="G69">
        <f>IF(A69="","",IFERROR(INDEX(Map_Line,MATCH(A69,Map_Code,0)),"UNMAPPED"))</f>
        <v/>
      </c>
      <c r="H69">
        <f>IF(A69="","",IFERROR(INDEX(Map_Stmt,MATCH(A69,Map_Code,0)),"UNMAPPED"))</f>
        <v/>
      </c>
      <c r="I69" s="7">
        <f>IF(A69="",0,IFERROR(F69*INDEX(Map_Sign,MATCH(A69,Map_Code,0)),0))</f>
        <v/>
      </c>
      <c r="J69">
        <f>IF(C69="",0,YEAR(C69))</f>
        <v/>
      </c>
      <c r="K69">
        <f>IF(C69="",0,MONTH(C69))</f>
        <v/>
      </c>
    </row>
    <row r="70">
      <c r="A70" s="4" t="n">
        <v>1000</v>
      </c>
      <c r="B70" s="4" t="inlineStr">
        <is>
          <t>Fixed assets (net book value)</t>
        </is>
      </c>
      <c r="C70" s="18" t="n">
        <v>45838</v>
      </c>
      <c r="D70" s="16" t="n">
        <v>0</v>
      </c>
      <c r="E70" s="16" t="n">
        <v>5500</v>
      </c>
      <c r="F70" s="7">
        <f>D70-E70</f>
        <v/>
      </c>
      <c r="G70">
        <f>IF(A70="","",IFERROR(INDEX(Map_Line,MATCH(A70,Map_Code,0)),"UNMAPPED"))</f>
        <v/>
      </c>
      <c r="H70">
        <f>IF(A70="","",IFERROR(INDEX(Map_Stmt,MATCH(A70,Map_Code,0)),"UNMAPPED"))</f>
        <v/>
      </c>
      <c r="I70" s="7">
        <f>IF(A70="",0,IFERROR(F70*INDEX(Map_Sign,MATCH(A70,Map_Code,0)),0))</f>
        <v/>
      </c>
      <c r="J70">
        <f>IF(C70="",0,YEAR(C70))</f>
        <v/>
      </c>
      <c r="K70">
        <f>IF(C70="",0,MONTH(C70))</f>
        <v/>
      </c>
    </row>
    <row r="71">
      <c r="A71" s="4" t="n">
        <v>1100</v>
      </c>
      <c r="B71" s="4" t="inlineStr">
        <is>
          <t>Trade debtors</t>
        </is>
      </c>
      <c r="C71" s="18" t="n">
        <v>45838</v>
      </c>
      <c r="D71" s="16" t="n">
        <v>7000</v>
      </c>
      <c r="E71" s="16" t="n">
        <v>0</v>
      </c>
      <c r="F71" s="7">
        <f>D71-E71</f>
        <v/>
      </c>
      <c r="G71">
        <f>IF(A71="","",IFERROR(INDEX(Map_Line,MATCH(A71,Map_Code,0)),"UNMAPPED"))</f>
        <v/>
      </c>
      <c r="H71">
        <f>IF(A71="","",IFERROR(INDEX(Map_Stmt,MATCH(A71,Map_Code,0)),"UNMAPPED"))</f>
        <v/>
      </c>
      <c r="I71" s="7">
        <f>IF(A71="",0,IFERROR(F71*INDEX(Map_Sign,MATCH(A71,Map_Code,0)),0))</f>
        <v/>
      </c>
      <c r="J71">
        <f>IF(C71="",0,YEAR(C71))</f>
        <v/>
      </c>
      <c r="K71">
        <f>IF(C71="",0,MONTH(C71))</f>
        <v/>
      </c>
    </row>
    <row r="72">
      <c r="A72" s="4" t="n">
        <v>1200</v>
      </c>
      <c r="B72" s="4" t="inlineStr">
        <is>
          <t>Cash at bank</t>
        </is>
      </c>
      <c r="C72" s="18" t="n">
        <v>45838</v>
      </c>
      <c r="D72" s="16" t="n">
        <v>0</v>
      </c>
      <c r="E72" s="16" t="n">
        <v>75800</v>
      </c>
      <c r="F72" s="7">
        <f>D72-E72</f>
        <v/>
      </c>
      <c r="G72">
        <f>IF(A72="","",IFERROR(INDEX(Map_Line,MATCH(A72,Map_Code,0)),"UNMAPPED"))</f>
        <v/>
      </c>
      <c r="H72">
        <f>IF(A72="","",IFERROR(INDEX(Map_Stmt,MATCH(A72,Map_Code,0)),"UNMAPPED"))</f>
        <v/>
      </c>
      <c r="I72" s="7">
        <f>IF(A72="",0,IFERROR(F72*INDEX(Map_Sign,MATCH(A72,Map_Code,0)),0))</f>
        <v/>
      </c>
      <c r="J72">
        <f>IF(C72="",0,YEAR(C72))</f>
        <v/>
      </c>
      <c r="K72">
        <f>IF(C72="",0,MONTH(C72))</f>
        <v/>
      </c>
    </row>
    <row r="73">
      <c r="A73" s="4" t="n">
        <v>2100</v>
      </c>
      <c r="B73" s="4" t="inlineStr">
        <is>
          <t>Trade creditors</t>
        </is>
      </c>
      <c r="C73" s="18" t="n">
        <v>45838</v>
      </c>
      <c r="D73" s="16" t="n">
        <v>0</v>
      </c>
      <c r="E73" s="16" t="n">
        <v>2000</v>
      </c>
      <c r="F73" s="7">
        <f>D73-E73</f>
        <v/>
      </c>
      <c r="G73">
        <f>IF(A73="","",IFERROR(INDEX(Map_Line,MATCH(A73,Map_Code,0)),"UNMAPPED"))</f>
        <v/>
      </c>
      <c r="H73">
        <f>IF(A73="","",IFERROR(INDEX(Map_Stmt,MATCH(A73,Map_Code,0)),"UNMAPPED"))</f>
        <v/>
      </c>
      <c r="I73" s="7">
        <f>IF(A73="",0,IFERROR(F73*INDEX(Map_Sign,MATCH(A73,Map_Code,0)),0))</f>
        <v/>
      </c>
      <c r="J73">
        <f>IF(C73="",0,YEAR(C73))</f>
        <v/>
      </c>
      <c r="K73">
        <f>IF(C73="",0,MONTH(C73))</f>
        <v/>
      </c>
    </row>
    <row r="74">
      <c r="A74" s="4" t="n">
        <v>2300</v>
      </c>
      <c r="B74" s="4" t="inlineStr">
        <is>
          <t>Bank loan</t>
        </is>
      </c>
      <c r="C74" s="18" t="n">
        <v>45838</v>
      </c>
      <c r="D74" s="16" t="n">
        <v>5000</v>
      </c>
      <c r="E74" s="16" t="n">
        <v>0</v>
      </c>
      <c r="F74" s="7">
        <f>D74-E74</f>
        <v/>
      </c>
      <c r="G74">
        <f>IF(A74="","",IFERROR(INDEX(Map_Line,MATCH(A74,Map_Code,0)),"UNMAPPED"))</f>
        <v/>
      </c>
      <c r="H74">
        <f>IF(A74="","",IFERROR(INDEX(Map_Stmt,MATCH(A74,Map_Code,0)),"UNMAPPED"))</f>
        <v/>
      </c>
      <c r="I74" s="7">
        <f>IF(A74="",0,IFERROR(F74*INDEX(Map_Sign,MATCH(A74,Map_Code,0)),0))</f>
        <v/>
      </c>
      <c r="J74">
        <f>IF(C74="",0,YEAR(C74))</f>
        <v/>
      </c>
      <c r="K74">
        <f>IF(C74="",0,MONTH(C74))</f>
        <v/>
      </c>
    </row>
    <row r="75">
      <c r="A75" s="4" t="n">
        <v>3200</v>
      </c>
      <c r="B75" s="4" t="inlineStr">
        <is>
          <t>Dividends paid</t>
        </is>
      </c>
      <c r="C75" s="18" t="n">
        <v>45838</v>
      </c>
      <c r="D75" s="16" t="n">
        <v>100000</v>
      </c>
      <c r="E75" s="16" t="n">
        <v>0</v>
      </c>
      <c r="F75" s="7">
        <f>D75-E75</f>
        <v/>
      </c>
      <c r="G75">
        <f>IF(A75="","",IFERROR(INDEX(Map_Line,MATCH(A75,Map_Code,0)),"UNMAPPED"))</f>
        <v/>
      </c>
      <c r="H75">
        <f>IF(A75="","",IFERROR(INDEX(Map_Stmt,MATCH(A75,Map_Code,0)),"UNMAPPED"))</f>
        <v/>
      </c>
      <c r="I75" s="7">
        <f>IF(A75="",0,IFERROR(F75*INDEX(Map_Sign,MATCH(A75,Map_Code,0)),0))</f>
        <v/>
      </c>
      <c r="J75">
        <f>IF(C75="",0,YEAR(C75))</f>
        <v/>
      </c>
      <c r="K75">
        <f>IF(C75="",0,MONTH(C75))</f>
        <v/>
      </c>
    </row>
    <row r="76">
      <c r="A76" s="4" t="n">
        <v>4000</v>
      </c>
      <c r="B76" s="4" t="inlineStr">
        <is>
          <t>Sales</t>
        </is>
      </c>
      <c r="C76" s="18" t="n">
        <v>45869</v>
      </c>
      <c r="D76" s="16" t="n">
        <v>0</v>
      </c>
      <c r="E76" s="16" t="n">
        <v>355000</v>
      </c>
      <c r="F76" s="7">
        <f>D76-E76</f>
        <v/>
      </c>
      <c r="G76">
        <f>IF(A76="","",IFERROR(INDEX(Map_Line,MATCH(A76,Map_Code,0)),"UNMAPPED"))</f>
        <v/>
      </c>
      <c r="H76">
        <f>IF(A76="","",IFERROR(INDEX(Map_Stmt,MATCH(A76,Map_Code,0)),"UNMAPPED"))</f>
        <v/>
      </c>
      <c r="I76" s="7">
        <f>IF(A76="",0,IFERROR(F76*INDEX(Map_Sign,MATCH(A76,Map_Code,0)),0))</f>
        <v/>
      </c>
      <c r="J76">
        <f>IF(C76="",0,YEAR(C76))</f>
        <v/>
      </c>
      <c r="K76">
        <f>IF(C76="",0,MONTH(C76))</f>
        <v/>
      </c>
    </row>
    <row r="77">
      <c r="A77" s="4" t="n">
        <v>5000</v>
      </c>
      <c r="B77" s="4" t="inlineStr">
        <is>
          <t>Cost of sales</t>
        </is>
      </c>
      <c r="C77" s="18" t="n">
        <v>45869</v>
      </c>
      <c r="D77" s="16" t="n">
        <v>213000</v>
      </c>
      <c r="E77" s="16" t="n">
        <v>0</v>
      </c>
      <c r="F77" s="7">
        <f>D77-E77</f>
        <v/>
      </c>
      <c r="G77">
        <f>IF(A77="","",IFERROR(INDEX(Map_Line,MATCH(A77,Map_Code,0)),"UNMAPPED"))</f>
        <v/>
      </c>
      <c r="H77">
        <f>IF(A77="","",IFERROR(INDEX(Map_Stmt,MATCH(A77,Map_Code,0)),"UNMAPPED"))</f>
        <v/>
      </c>
      <c r="I77" s="7">
        <f>IF(A77="",0,IFERROR(F77*INDEX(Map_Sign,MATCH(A77,Map_Code,0)),0))</f>
        <v/>
      </c>
      <c r="J77">
        <f>IF(C77="",0,YEAR(C77))</f>
        <v/>
      </c>
      <c r="K77">
        <f>IF(C77="",0,MONTH(C77))</f>
        <v/>
      </c>
    </row>
    <row r="78">
      <c r="A78" s="4" t="n">
        <v>6000</v>
      </c>
      <c r="B78" s="4" t="inlineStr">
        <is>
          <t>Salaries</t>
        </is>
      </c>
      <c r="C78" s="18" t="n">
        <v>45869</v>
      </c>
      <c r="D78" s="16" t="n">
        <v>74000</v>
      </c>
      <c r="E78" s="16" t="n">
        <v>0</v>
      </c>
      <c r="F78" s="7">
        <f>D78-E78</f>
        <v/>
      </c>
      <c r="G78">
        <f>IF(A78="","",IFERROR(INDEX(Map_Line,MATCH(A78,Map_Code,0)),"UNMAPPED"))</f>
        <v/>
      </c>
      <c r="H78">
        <f>IF(A78="","",IFERROR(INDEX(Map_Stmt,MATCH(A78,Map_Code,0)),"UNMAPPED"))</f>
        <v/>
      </c>
      <c r="I78" s="7">
        <f>IF(A78="",0,IFERROR(F78*INDEX(Map_Sign,MATCH(A78,Map_Code,0)),0))</f>
        <v/>
      </c>
      <c r="J78">
        <f>IF(C78="",0,YEAR(C78))</f>
        <v/>
      </c>
      <c r="K78">
        <f>IF(C78="",0,MONTH(C78))</f>
        <v/>
      </c>
    </row>
    <row r="79">
      <c r="A79" s="4" t="n">
        <v>6100</v>
      </c>
      <c r="B79" s="4" t="inlineStr">
        <is>
          <t>Rent and rates</t>
        </is>
      </c>
      <c r="C79" s="18" t="n">
        <v>45869</v>
      </c>
      <c r="D79" s="16" t="n">
        <v>14000</v>
      </c>
      <c r="E79" s="16" t="n">
        <v>0</v>
      </c>
      <c r="F79" s="7">
        <f>D79-E79</f>
        <v/>
      </c>
      <c r="G79">
        <f>IF(A79="","",IFERROR(INDEX(Map_Line,MATCH(A79,Map_Code,0)),"UNMAPPED"))</f>
        <v/>
      </c>
      <c r="H79">
        <f>IF(A79="","",IFERROR(INDEX(Map_Stmt,MATCH(A79,Map_Code,0)),"UNMAPPED"))</f>
        <v/>
      </c>
      <c r="I79" s="7">
        <f>IF(A79="",0,IFERROR(F79*INDEX(Map_Sign,MATCH(A79,Map_Code,0)),0))</f>
        <v/>
      </c>
      <c r="J79">
        <f>IF(C79="",0,YEAR(C79))</f>
        <v/>
      </c>
      <c r="K79">
        <f>IF(C79="",0,MONTH(C79))</f>
        <v/>
      </c>
    </row>
    <row r="80">
      <c r="A80" s="4" t="n">
        <v>6200</v>
      </c>
      <c r="B80" s="4" t="inlineStr">
        <is>
          <t>Other overheads</t>
        </is>
      </c>
      <c r="C80" s="18" t="n">
        <v>45869</v>
      </c>
      <c r="D80" s="16" t="n">
        <v>21000</v>
      </c>
      <c r="E80" s="16" t="n">
        <v>0</v>
      </c>
      <c r="F80" s="7">
        <f>D80-E80</f>
        <v/>
      </c>
      <c r="G80">
        <f>IF(A80="","",IFERROR(INDEX(Map_Line,MATCH(A80,Map_Code,0)),"UNMAPPED"))</f>
        <v/>
      </c>
      <c r="H80">
        <f>IF(A80="","",IFERROR(INDEX(Map_Stmt,MATCH(A80,Map_Code,0)),"UNMAPPED"))</f>
        <v/>
      </c>
      <c r="I80" s="7">
        <f>IF(A80="",0,IFERROR(F80*INDEX(Map_Sign,MATCH(A80,Map_Code,0)),0))</f>
        <v/>
      </c>
      <c r="J80">
        <f>IF(C80="",0,YEAR(C80))</f>
        <v/>
      </c>
      <c r="K80">
        <f>IF(C80="",0,MONTH(C80))</f>
        <v/>
      </c>
    </row>
    <row r="81">
      <c r="A81" s="4" t="n">
        <v>6800</v>
      </c>
      <c r="B81" s="4" t="inlineStr">
        <is>
          <t>Depreciation</t>
        </is>
      </c>
      <c r="C81" s="18" t="n">
        <v>45869</v>
      </c>
      <c r="D81" s="16" t="n">
        <v>5500</v>
      </c>
      <c r="E81" s="16" t="n">
        <v>0</v>
      </c>
      <c r="F81" s="7">
        <f>D81-E81</f>
        <v/>
      </c>
      <c r="G81">
        <f>IF(A81="","",IFERROR(INDEX(Map_Line,MATCH(A81,Map_Code,0)),"UNMAPPED"))</f>
        <v/>
      </c>
      <c r="H81">
        <f>IF(A81="","",IFERROR(INDEX(Map_Stmt,MATCH(A81,Map_Code,0)),"UNMAPPED"))</f>
        <v/>
      </c>
      <c r="I81" s="7">
        <f>IF(A81="",0,IFERROR(F81*INDEX(Map_Sign,MATCH(A81,Map_Code,0)),0))</f>
        <v/>
      </c>
      <c r="J81">
        <f>IF(C81="",0,YEAR(C81))</f>
        <v/>
      </c>
      <c r="K81">
        <f>IF(C81="",0,MONTH(C81))</f>
        <v/>
      </c>
    </row>
    <row r="82">
      <c r="A82" s="4" t="n">
        <v>1000</v>
      </c>
      <c r="B82" s="4" t="inlineStr">
        <is>
          <t>Fixed assets (net book value)</t>
        </is>
      </c>
      <c r="C82" s="18" t="n">
        <v>45869</v>
      </c>
      <c r="D82" s="16" t="n">
        <v>3500</v>
      </c>
      <c r="E82" s="16" t="n">
        <v>0</v>
      </c>
      <c r="F82" s="7">
        <f>D82-E82</f>
        <v/>
      </c>
      <c r="G82">
        <f>IF(A82="","",IFERROR(INDEX(Map_Line,MATCH(A82,Map_Code,0)),"UNMAPPED"))</f>
        <v/>
      </c>
      <c r="H82">
        <f>IF(A82="","",IFERROR(INDEX(Map_Stmt,MATCH(A82,Map_Code,0)),"UNMAPPED"))</f>
        <v/>
      </c>
      <c r="I82" s="7">
        <f>IF(A82="",0,IFERROR(F82*INDEX(Map_Sign,MATCH(A82,Map_Code,0)),0))</f>
        <v/>
      </c>
      <c r="J82">
        <f>IF(C82="",0,YEAR(C82))</f>
        <v/>
      </c>
      <c r="K82">
        <f>IF(C82="",0,MONTH(C82))</f>
        <v/>
      </c>
    </row>
    <row r="83">
      <c r="A83" s="4" t="n">
        <v>1100</v>
      </c>
      <c r="B83" s="4" t="inlineStr">
        <is>
          <t>Trade debtors</t>
        </is>
      </c>
      <c r="C83" s="18" t="n">
        <v>45869</v>
      </c>
      <c r="D83" s="16" t="n">
        <v>0</v>
      </c>
      <c r="E83" s="16" t="n">
        <v>4000</v>
      </c>
      <c r="F83" s="7">
        <f>D83-E83</f>
        <v/>
      </c>
      <c r="G83">
        <f>IF(A83="","",IFERROR(INDEX(Map_Line,MATCH(A83,Map_Code,0)),"UNMAPPED"))</f>
        <v/>
      </c>
      <c r="H83">
        <f>IF(A83="","",IFERROR(INDEX(Map_Stmt,MATCH(A83,Map_Code,0)),"UNMAPPED"))</f>
        <v/>
      </c>
      <c r="I83" s="7">
        <f>IF(A83="",0,IFERROR(F83*INDEX(Map_Sign,MATCH(A83,Map_Code,0)),0))</f>
        <v/>
      </c>
      <c r="J83">
        <f>IF(C83="",0,YEAR(C83))</f>
        <v/>
      </c>
      <c r="K83">
        <f>IF(C83="",0,MONTH(C83))</f>
        <v/>
      </c>
    </row>
    <row r="84">
      <c r="A84" s="4" t="n">
        <v>1200</v>
      </c>
      <c r="B84" s="4" t="inlineStr">
        <is>
          <t>Cash at bank</t>
        </is>
      </c>
      <c r="C84" s="18" t="n">
        <v>45869</v>
      </c>
      <c r="D84" s="16" t="n">
        <v>22000</v>
      </c>
      <c r="E84" s="16" t="n">
        <v>0</v>
      </c>
      <c r="F84" s="7">
        <f>D84-E84</f>
        <v/>
      </c>
      <c r="G84">
        <f>IF(A84="","",IFERROR(INDEX(Map_Line,MATCH(A84,Map_Code,0)),"UNMAPPED"))</f>
        <v/>
      </c>
      <c r="H84">
        <f>IF(A84="","",IFERROR(INDEX(Map_Stmt,MATCH(A84,Map_Code,0)),"UNMAPPED"))</f>
        <v/>
      </c>
      <c r="I84" s="7">
        <f>IF(A84="",0,IFERROR(F84*INDEX(Map_Sign,MATCH(A84,Map_Code,0)),0))</f>
        <v/>
      </c>
      <c r="J84">
        <f>IF(C84="",0,YEAR(C84))</f>
        <v/>
      </c>
      <c r="K84">
        <f>IF(C84="",0,MONTH(C84))</f>
        <v/>
      </c>
    </row>
    <row r="85">
      <c r="A85" s="4" t="n">
        <v>2100</v>
      </c>
      <c r="B85" s="4" t="inlineStr">
        <is>
          <t>Trade creditors</t>
        </is>
      </c>
      <c r="C85" s="18" t="n">
        <v>45869</v>
      </c>
      <c r="D85" s="16" t="n">
        <v>1000</v>
      </c>
      <c r="E85" s="16" t="n">
        <v>0</v>
      </c>
      <c r="F85" s="7">
        <f>D85-E85</f>
        <v/>
      </c>
      <c r="G85">
        <f>IF(A85="","",IFERROR(INDEX(Map_Line,MATCH(A85,Map_Code,0)),"UNMAPPED"))</f>
        <v/>
      </c>
      <c r="H85">
        <f>IF(A85="","",IFERROR(INDEX(Map_Stmt,MATCH(A85,Map_Code,0)),"UNMAPPED"))</f>
        <v/>
      </c>
      <c r="I85" s="7">
        <f>IF(A85="",0,IFERROR(F85*INDEX(Map_Sign,MATCH(A85,Map_Code,0)),0))</f>
        <v/>
      </c>
      <c r="J85">
        <f>IF(C85="",0,YEAR(C85))</f>
        <v/>
      </c>
      <c r="K85">
        <f>IF(C85="",0,MONTH(C85))</f>
        <v/>
      </c>
    </row>
    <row r="86">
      <c r="A86" s="4" t="n">
        <v>2300</v>
      </c>
      <c r="B86" s="4" t="inlineStr">
        <is>
          <t>Bank loan</t>
        </is>
      </c>
      <c r="C86" s="18" t="n">
        <v>45869</v>
      </c>
      <c r="D86" s="16" t="n">
        <v>5000</v>
      </c>
      <c r="E86" s="16" t="n">
        <v>0</v>
      </c>
      <c r="F86" s="7">
        <f>D86-E86</f>
        <v/>
      </c>
      <c r="G86">
        <f>IF(A86="","",IFERROR(INDEX(Map_Line,MATCH(A86,Map_Code,0)),"UNMAPPED"))</f>
        <v/>
      </c>
      <c r="H86">
        <f>IF(A86="","",IFERROR(INDEX(Map_Stmt,MATCH(A86,Map_Code,0)),"UNMAPPED"))</f>
        <v/>
      </c>
      <c r="I86" s="7">
        <f>IF(A86="",0,IFERROR(F86*INDEX(Map_Sign,MATCH(A86,Map_Code,0)),0))</f>
        <v/>
      </c>
      <c r="J86">
        <f>IF(C86="",0,YEAR(C86))</f>
        <v/>
      </c>
      <c r="K86">
        <f>IF(C86="",0,MONTH(C86))</f>
        <v/>
      </c>
    </row>
    <row r="87">
      <c r="A87" s="4" t="n">
        <v>4000</v>
      </c>
      <c r="B87" s="4" t="inlineStr">
        <is>
          <t>Sales</t>
        </is>
      </c>
      <c r="C87" s="18" t="n">
        <v>45900</v>
      </c>
      <c r="D87" s="16" t="n">
        <v>0</v>
      </c>
      <c r="E87" s="16" t="n">
        <v>362000</v>
      </c>
      <c r="F87" s="7">
        <f>D87-E87</f>
        <v/>
      </c>
      <c r="G87">
        <f>IF(A87="","",IFERROR(INDEX(Map_Line,MATCH(A87,Map_Code,0)),"UNMAPPED"))</f>
        <v/>
      </c>
      <c r="H87">
        <f>IF(A87="","",IFERROR(INDEX(Map_Stmt,MATCH(A87,Map_Code,0)),"UNMAPPED"))</f>
        <v/>
      </c>
      <c r="I87" s="7">
        <f>IF(A87="",0,IFERROR(F87*INDEX(Map_Sign,MATCH(A87,Map_Code,0)),0))</f>
        <v/>
      </c>
      <c r="J87">
        <f>IF(C87="",0,YEAR(C87))</f>
        <v/>
      </c>
      <c r="K87">
        <f>IF(C87="",0,MONTH(C87))</f>
        <v/>
      </c>
    </row>
    <row r="88">
      <c r="A88" s="4" t="n">
        <v>5000</v>
      </c>
      <c r="B88" s="4" t="inlineStr">
        <is>
          <t>Cost of sales</t>
        </is>
      </c>
      <c r="C88" s="18" t="n">
        <v>45900</v>
      </c>
      <c r="D88" s="16" t="n">
        <v>217200</v>
      </c>
      <c r="E88" s="16" t="n">
        <v>0</v>
      </c>
      <c r="F88" s="7">
        <f>D88-E88</f>
        <v/>
      </c>
      <c r="G88">
        <f>IF(A88="","",IFERROR(INDEX(Map_Line,MATCH(A88,Map_Code,0)),"UNMAPPED"))</f>
        <v/>
      </c>
      <c r="H88">
        <f>IF(A88="","",IFERROR(INDEX(Map_Stmt,MATCH(A88,Map_Code,0)),"UNMAPPED"))</f>
        <v/>
      </c>
      <c r="I88" s="7">
        <f>IF(A88="",0,IFERROR(F88*INDEX(Map_Sign,MATCH(A88,Map_Code,0)),0))</f>
        <v/>
      </c>
      <c r="J88">
        <f>IF(C88="",0,YEAR(C88))</f>
        <v/>
      </c>
      <c r="K88">
        <f>IF(C88="",0,MONTH(C88))</f>
        <v/>
      </c>
    </row>
    <row r="89">
      <c r="A89" s="4" t="n">
        <v>6000</v>
      </c>
      <c r="B89" s="4" t="inlineStr">
        <is>
          <t>Salaries</t>
        </is>
      </c>
      <c r="C89" s="18" t="n">
        <v>45900</v>
      </c>
      <c r="D89" s="16" t="n">
        <v>74000</v>
      </c>
      <c r="E89" s="16" t="n">
        <v>0</v>
      </c>
      <c r="F89" s="7">
        <f>D89-E89</f>
        <v/>
      </c>
      <c r="G89">
        <f>IF(A89="","",IFERROR(INDEX(Map_Line,MATCH(A89,Map_Code,0)),"UNMAPPED"))</f>
        <v/>
      </c>
      <c r="H89">
        <f>IF(A89="","",IFERROR(INDEX(Map_Stmt,MATCH(A89,Map_Code,0)),"UNMAPPED"))</f>
        <v/>
      </c>
      <c r="I89" s="7">
        <f>IF(A89="",0,IFERROR(F89*INDEX(Map_Sign,MATCH(A89,Map_Code,0)),0))</f>
        <v/>
      </c>
      <c r="J89">
        <f>IF(C89="",0,YEAR(C89))</f>
        <v/>
      </c>
      <c r="K89">
        <f>IF(C89="",0,MONTH(C89))</f>
        <v/>
      </c>
    </row>
    <row r="90">
      <c r="A90" s="4" t="n">
        <v>6100</v>
      </c>
      <c r="B90" s="4" t="inlineStr">
        <is>
          <t>Rent and rates</t>
        </is>
      </c>
      <c r="C90" s="18" t="n">
        <v>45900</v>
      </c>
      <c r="D90" s="16" t="n">
        <v>14000</v>
      </c>
      <c r="E90" s="16" t="n">
        <v>0</v>
      </c>
      <c r="F90" s="7">
        <f>D90-E90</f>
        <v/>
      </c>
      <c r="G90">
        <f>IF(A90="","",IFERROR(INDEX(Map_Line,MATCH(A90,Map_Code,0)),"UNMAPPED"))</f>
        <v/>
      </c>
      <c r="H90">
        <f>IF(A90="","",IFERROR(INDEX(Map_Stmt,MATCH(A90,Map_Code,0)),"UNMAPPED"))</f>
        <v/>
      </c>
      <c r="I90" s="7">
        <f>IF(A90="",0,IFERROR(F90*INDEX(Map_Sign,MATCH(A90,Map_Code,0)),0))</f>
        <v/>
      </c>
      <c r="J90">
        <f>IF(C90="",0,YEAR(C90))</f>
        <v/>
      </c>
      <c r="K90">
        <f>IF(C90="",0,MONTH(C90))</f>
        <v/>
      </c>
    </row>
    <row r="91">
      <c r="A91" s="4" t="n">
        <v>6200</v>
      </c>
      <c r="B91" s="4" t="inlineStr">
        <is>
          <t>Other overheads</t>
        </is>
      </c>
      <c r="C91" s="18" t="n">
        <v>45900</v>
      </c>
      <c r="D91" s="16" t="n">
        <v>21000</v>
      </c>
      <c r="E91" s="16" t="n">
        <v>0</v>
      </c>
      <c r="F91" s="7">
        <f>D91-E91</f>
        <v/>
      </c>
      <c r="G91">
        <f>IF(A91="","",IFERROR(INDEX(Map_Line,MATCH(A91,Map_Code,0)),"UNMAPPED"))</f>
        <v/>
      </c>
      <c r="H91">
        <f>IF(A91="","",IFERROR(INDEX(Map_Stmt,MATCH(A91,Map_Code,0)),"UNMAPPED"))</f>
        <v/>
      </c>
      <c r="I91" s="7">
        <f>IF(A91="",0,IFERROR(F91*INDEX(Map_Sign,MATCH(A91,Map_Code,0)),0))</f>
        <v/>
      </c>
      <c r="J91">
        <f>IF(C91="",0,YEAR(C91))</f>
        <v/>
      </c>
      <c r="K91">
        <f>IF(C91="",0,MONTH(C91))</f>
        <v/>
      </c>
    </row>
    <row r="92">
      <c r="A92" s="4" t="n">
        <v>6800</v>
      </c>
      <c r="B92" s="4" t="inlineStr">
        <is>
          <t>Depreciation</t>
        </is>
      </c>
      <c r="C92" s="18" t="n">
        <v>45900</v>
      </c>
      <c r="D92" s="16" t="n">
        <v>5500</v>
      </c>
      <c r="E92" s="16" t="n">
        <v>0</v>
      </c>
      <c r="F92" s="7">
        <f>D92-E92</f>
        <v/>
      </c>
      <c r="G92">
        <f>IF(A92="","",IFERROR(INDEX(Map_Line,MATCH(A92,Map_Code,0)),"UNMAPPED"))</f>
        <v/>
      </c>
      <c r="H92">
        <f>IF(A92="","",IFERROR(INDEX(Map_Stmt,MATCH(A92,Map_Code,0)),"UNMAPPED"))</f>
        <v/>
      </c>
      <c r="I92" s="7">
        <f>IF(A92="",0,IFERROR(F92*INDEX(Map_Sign,MATCH(A92,Map_Code,0)),0))</f>
        <v/>
      </c>
      <c r="J92">
        <f>IF(C92="",0,YEAR(C92))</f>
        <v/>
      </c>
      <c r="K92">
        <f>IF(C92="",0,MONTH(C92))</f>
        <v/>
      </c>
    </row>
    <row r="93">
      <c r="A93" s="4" t="n">
        <v>1000</v>
      </c>
      <c r="B93" s="4" t="inlineStr">
        <is>
          <t>Fixed assets (net book value)</t>
        </is>
      </c>
      <c r="C93" s="18" t="n">
        <v>45900</v>
      </c>
      <c r="D93" s="16" t="n">
        <v>0</v>
      </c>
      <c r="E93" s="16" t="n">
        <v>5500</v>
      </c>
      <c r="F93" s="7">
        <f>D93-E93</f>
        <v/>
      </c>
      <c r="G93">
        <f>IF(A93="","",IFERROR(INDEX(Map_Line,MATCH(A93,Map_Code,0)),"UNMAPPED"))</f>
        <v/>
      </c>
      <c r="H93">
        <f>IF(A93="","",IFERROR(INDEX(Map_Stmt,MATCH(A93,Map_Code,0)),"UNMAPPED"))</f>
        <v/>
      </c>
      <c r="I93" s="7">
        <f>IF(A93="",0,IFERROR(F93*INDEX(Map_Sign,MATCH(A93,Map_Code,0)),0))</f>
        <v/>
      </c>
      <c r="J93">
        <f>IF(C93="",0,YEAR(C93))</f>
        <v/>
      </c>
      <c r="K93">
        <f>IF(C93="",0,MONTH(C93))</f>
        <v/>
      </c>
    </row>
    <row r="94">
      <c r="A94" s="4" t="n">
        <v>1100</v>
      </c>
      <c r="B94" s="4" t="inlineStr">
        <is>
          <t>Trade debtors</t>
        </is>
      </c>
      <c r="C94" s="18" t="n">
        <v>45900</v>
      </c>
      <c r="D94" s="16" t="n">
        <v>9000</v>
      </c>
      <c r="E94" s="16" t="n">
        <v>0</v>
      </c>
      <c r="F94" s="7">
        <f>D94-E94</f>
        <v/>
      </c>
      <c r="G94">
        <f>IF(A94="","",IFERROR(INDEX(Map_Line,MATCH(A94,Map_Code,0)),"UNMAPPED"))</f>
        <v/>
      </c>
      <c r="H94">
        <f>IF(A94="","",IFERROR(INDEX(Map_Stmt,MATCH(A94,Map_Code,0)),"UNMAPPED"))</f>
        <v/>
      </c>
      <c r="I94" s="7">
        <f>IF(A94="",0,IFERROR(F94*INDEX(Map_Sign,MATCH(A94,Map_Code,0)),0))</f>
        <v/>
      </c>
      <c r="J94">
        <f>IF(C94="",0,YEAR(C94))</f>
        <v/>
      </c>
      <c r="K94">
        <f>IF(C94="",0,MONTH(C94))</f>
        <v/>
      </c>
    </row>
    <row r="95">
      <c r="A95" s="4" t="n">
        <v>1200</v>
      </c>
      <c r="B95" s="4" t="inlineStr">
        <is>
          <t>Cash at bank</t>
        </is>
      </c>
      <c r="C95" s="18" t="n">
        <v>45900</v>
      </c>
      <c r="D95" s="16" t="n">
        <v>24800</v>
      </c>
      <c r="E95" s="16" t="n">
        <v>0</v>
      </c>
      <c r="F95" s="7">
        <f>D95-E95</f>
        <v/>
      </c>
      <c r="G95">
        <f>IF(A95="","",IFERROR(INDEX(Map_Line,MATCH(A95,Map_Code,0)),"UNMAPPED"))</f>
        <v/>
      </c>
      <c r="H95">
        <f>IF(A95="","",IFERROR(INDEX(Map_Stmt,MATCH(A95,Map_Code,0)),"UNMAPPED"))</f>
        <v/>
      </c>
      <c r="I95" s="7">
        <f>IF(A95="",0,IFERROR(F95*INDEX(Map_Sign,MATCH(A95,Map_Code,0)),0))</f>
        <v/>
      </c>
      <c r="J95">
        <f>IF(C95="",0,YEAR(C95))</f>
        <v/>
      </c>
      <c r="K95">
        <f>IF(C95="",0,MONTH(C95))</f>
        <v/>
      </c>
    </row>
    <row r="96">
      <c r="A96" s="4" t="n">
        <v>2100</v>
      </c>
      <c r="B96" s="4" t="inlineStr">
        <is>
          <t>Trade creditors</t>
        </is>
      </c>
      <c r="C96" s="18" t="n">
        <v>45900</v>
      </c>
      <c r="D96" s="16" t="n">
        <v>0</v>
      </c>
      <c r="E96" s="16" t="n">
        <v>3000</v>
      </c>
      <c r="F96" s="7">
        <f>D96-E96</f>
        <v/>
      </c>
      <c r="G96">
        <f>IF(A96="","",IFERROR(INDEX(Map_Line,MATCH(A96,Map_Code,0)),"UNMAPPED"))</f>
        <v/>
      </c>
      <c r="H96">
        <f>IF(A96="","",IFERROR(INDEX(Map_Stmt,MATCH(A96,Map_Code,0)),"UNMAPPED"))</f>
        <v/>
      </c>
      <c r="I96" s="7">
        <f>IF(A96="",0,IFERROR(F96*INDEX(Map_Sign,MATCH(A96,Map_Code,0)),0))</f>
        <v/>
      </c>
      <c r="J96">
        <f>IF(C96="",0,YEAR(C96))</f>
        <v/>
      </c>
      <c r="K96">
        <f>IF(C96="",0,MONTH(C96))</f>
        <v/>
      </c>
    </row>
    <row r="97">
      <c r="A97" s="4" t="n">
        <v>2300</v>
      </c>
      <c r="B97" s="4" t="inlineStr">
        <is>
          <t>Bank loan</t>
        </is>
      </c>
      <c r="C97" s="18" t="n">
        <v>45900</v>
      </c>
      <c r="D97" s="16" t="n">
        <v>5000</v>
      </c>
      <c r="E97" s="16" t="n">
        <v>0</v>
      </c>
      <c r="F97" s="7">
        <f>D97-E97</f>
        <v/>
      </c>
      <c r="G97">
        <f>IF(A97="","",IFERROR(INDEX(Map_Line,MATCH(A97,Map_Code,0)),"UNMAPPED"))</f>
        <v/>
      </c>
      <c r="H97">
        <f>IF(A97="","",IFERROR(INDEX(Map_Stmt,MATCH(A97,Map_Code,0)),"UNMAPPED"))</f>
        <v/>
      </c>
      <c r="I97" s="7">
        <f>IF(A97="",0,IFERROR(F97*INDEX(Map_Sign,MATCH(A97,Map_Code,0)),0))</f>
        <v/>
      </c>
      <c r="J97">
        <f>IF(C97="",0,YEAR(C97))</f>
        <v/>
      </c>
      <c r="K97">
        <f>IF(C97="",0,MONTH(C97))</f>
        <v/>
      </c>
    </row>
    <row r="98">
      <c r="A98" s="4" t="n">
        <v>4000</v>
      </c>
      <c r="B98" s="4" t="inlineStr">
        <is>
          <t>Sales</t>
        </is>
      </c>
      <c r="C98" s="18" t="n">
        <v>45930</v>
      </c>
      <c r="D98" s="16" t="n">
        <v>0</v>
      </c>
      <c r="E98" s="16" t="n">
        <v>368000</v>
      </c>
      <c r="F98" s="7">
        <f>D98-E98</f>
        <v/>
      </c>
      <c r="G98">
        <f>IF(A98="","",IFERROR(INDEX(Map_Line,MATCH(A98,Map_Code,0)),"UNMAPPED"))</f>
        <v/>
      </c>
      <c r="H98">
        <f>IF(A98="","",IFERROR(INDEX(Map_Stmt,MATCH(A98,Map_Code,0)),"UNMAPPED"))</f>
        <v/>
      </c>
      <c r="I98" s="7">
        <f>IF(A98="",0,IFERROR(F98*INDEX(Map_Sign,MATCH(A98,Map_Code,0)),0))</f>
        <v/>
      </c>
      <c r="J98">
        <f>IF(C98="",0,YEAR(C98))</f>
        <v/>
      </c>
      <c r="K98">
        <f>IF(C98="",0,MONTH(C98))</f>
        <v/>
      </c>
    </row>
    <row r="99">
      <c r="A99" s="4" t="n">
        <v>5000</v>
      </c>
      <c r="B99" s="4" t="inlineStr">
        <is>
          <t>Cost of sales</t>
        </is>
      </c>
      <c r="C99" s="18" t="n">
        <v>45930</v>
      </c>
      <c r="D99" s="16" t="n">
        <v>220800</v>
      </c>
      <c r="E99" s="16" t="n">
        <v>0</v>
      </c>
      <c r="F99" s="7">
        <f>D99-E99</f>
        <v/>
      </c>
      <c r="G99">
        <f>IF(A99="","",IFERROR(INDEX(Map_Line,MATCH(A99,Map_Code,0)),"UNMAPPED"))</f>
        <v/>
      </c>
      <c r="H99">
        <f>IF(A99="","",IFERROR(INDEX(Map_Stmt,MATCH(A99,Map_Code,0)),"UNMAPPED"))</f>
        <v/>
      </c>
      <c r="I99" s="7">
        <f>IF(A99="",0,IFERROR(F99*INDEX(Map_Sign,MATCH(A99,Map_Code,0)),0))</f>
        <v/>
      </c>
      <c r="J99">
        <f>IF(C99="",0,YEAR(C99))</f>
        <v/>
      </c>
      <c r="K99">
        <f>IF(C99="",0,MONTH(C99))</f>
        <v/>
      </c>
    </row>
    <row r="100">
      <c r="A100" s="4" t="n">
        <v>6000</v>
      </c>
      <c r="B100" s="4" t="inlineStr">
        <is>
          <t>Salaries</t>
        </is>
      </c>
      <c r="C100" s="18" t="n">
        <v>45930</v>
      </c>
      <c r="D100" s="16" t="n">
        <v>74000</v>
      </c>
      <c r="E100" s="16" t="n">
        <v>0</v>
      </c>
      <c r="F100" s="7">
        <f>D100-E100</f>
        <v/>
      </c>
      <c r="G100">
        <f>IF(A100="","",IFERROR(INDEX(Map_Line,MATCH(A100,Map_Code,0)),"UNMAPPED"))</f>
        <v/>
      </c>
      <c r="H100">
        <f>IF(A100="","",IFERROR(INDEX(Map_Stmt,MATCH(A100,Map_Code,0)),"UNMAPPED"))</f>
        <v/>
      </c>
      <c r="I100" s="7">
        <f>IF(A100="",0,IFERROR(F100*INDEX(Map_Sign,MATCH(A100,Map_Code,0)),0))</f>
        <v/>
      </c>
      <c r="J100">
        <f>IF(C100="",0,YEAR(C100))</f>
        <v/>
      </c>
      <c r="K100">
        <f>IF(C100="",0,MONTH(C100))</f>
        <v/>
      </c>
    </row>
    <row r="101">
      <c r="A101" s="4" t="n">
        <v>6100</v>
      </c>
      <c r="B101" s="4" t="inlineStr">
        <is>
          <t>Rent and rates</t>
        </is>
      </c>
      <c r="C101" s="18" t="n">
        <v>45930</v>
      </c>
      <c r="D101" s="16" t="n">
        <v>14000</v>
      </c>
      <c r="E101" s="16" t="n">
        <v>0</v>
      </c>
      <c r="F101" s="7">
        <f>D101-E101</f>
        <v/>
      </c>
      <c r="G101">
        <f>IF(A101="","",IFERROR(INDEX(Map_Line,MATCH(A101,Map_Code,0)),"UNMAPPED"))</f>
        <v/>
      </c>
      <c r="H101">
        <f>IF(A101="","",IFERROR(INDEX(Map_Stmt,MATCH(A101,Map_Code,0)),"UNMAPPED"))</f>
        <v/>
      </c>
      <c r="I101" s="7">
        <f>IF(A101="",0,IFERROR(F101*INDEX(Map_Sign,MATCH(A101,Map_Code,0)),0))</f>
        <v/>
      </c>
      <c r="J101">
        <f>IF(C101="",0,YEAR(C101))</f>
        <v/>
      </c>
      <c r="K101">
        <f>IF(C101="",0,MONTH(C101))</f>
        <v/>
      </c>
    </row>
    <row r="102">
      <c r="A102" s="4" t="n">
        <v>6200</v>
      </c>
      <c r="B102" s="4" t="inlineStr">
        <is>
          <t>Other overheads</t>
        </is>
      </c>
      <c r="C102" s="18" t="n">
        <v>45930</v>
      </c>
      <c r="D102" s="16" t="n">
        <v>21000</v>
      </c>
      <c r="E102" s="16" t="n">
        <v>0</v>
      </c>
      <c r="F102" s="7">
        <f>D102-E102</f>
        <v/>
      </c>
      <c r="G102">
        <f>IF(A102="","",IFERROR(INDEX(Map_Line,MATCH(A102,Map_Code,0)),"UNMAPPED"))</f>
        <v/>
      </c>
      <c r="H102">
        <f>IF(A102="","",IFERROR(INDEX(Map_Stmt,MATCH(A102,Map_Code,0)),"UNMAPPED"))</f>
        <v/>
      </c>
      <c r="I102" s="7">
        <f>IF(A102="",0,IFERROR(F102*INDEX(Map_Sign,MATCH(A102,Map_Code,0)),0))</f>
        <v/>
      </c>
      <c r="J102">
        <f>IF(C102="",0,YEAR(C102))</f>
        <v/>
      </c>
      <c r="K102">
        <f>IF(C102="",0,MONTH(C102))</f>
        <v/>
      </c>
    </row>
    <row r="103">
      <c r="A103" s="4" t="n">
        <v>6800</v>
      </c>
      <c r="B103" s="4" t="inlineStr">
        <is>
          <t>Depreciation</t>
        </is>
      </c>
      <c r="C103" s="18" t="n">
        <v>45930</v>
      </c>
      <c r="D103" s="16" t="n">
        <v>5500</v>
      </c>
      <c r="E103" s="16" t="n">
        <v>0</v>
      </c>
      <c r="F103" s="7">
        <f>D103-E103</f>
        <v/>
      </c>
      <c r="G103">
        <f>IF(A103="","",IFERROR(INDEX(Map_Line,MATCH(A103,Map_Code,0)),"UNMAPPED"))</f>
        <v/>
      </c>
      <c r="H103">
        <f>IF(A103="","",IFERROR(INDEX(Map_Stmt,MATCH(A103,Map_Code,0)),"UNMAPPED"))</f>
        <v/>
      </c>
      <c r="I103" s="7">
        <f>IF(A103="",0,IFERROR(F103*INDEX(Map_Sign,MATCH(A103,Map_Code,0)),0))</f>
        <v/>
      </c>
      <c r="J103">
        <f>IF(C103="",0,YEAR(C103))</f>
        <v/>
      </c>
      <c r="K103">
        <f>IF(C103="",0,MONTH(C103))</f>
        <v/>
      </c>
    </row>
    <row r="104">
      <c r="A104" s="4" t="n">
        <v>1000</v>
      </c>
      <c r="B104" s="4" t="inlineStr">
        <is>
          <t>Fixed assets (net book value)</t>
        </is>
      </c>
      <c r="C104" s="18" t="n">
        <v>45930</v>
      </c>
      <c r="D104" s="16" t="n">
        <v>0</v>
      </c>
      <c r="E104" s="16" t="n">
        <v>1500</v>
      </c>
      <c r="F104" s="7">
        <f>D104-E104</f>
        <v/>
      </c>
      <c r="G104">
        <f>IF(A104="","",IFERROR(INDEX(Map_Line,MATCH(A104,Map_Code,0)),"UNMAPPED"))</f>
        <v/>
      </c>
      <c r="H104">
        <f>IF(A104="","",IFERROR(INDEX(Map_Stmt,MATCH(A104,Map_Code,0)),"UNMAPPED"))</f>
        <v/>
      </c>
      <c r="I104" s="7">
        <f>IF(A104="",0,IFERROR(F104*INDEX(Map_Sign,MATCH(A104,Map_Code,0)),0))</f>
        <v/>
      </c>
      <c r="J104">
        <f>IF(C104="",0,YEAR(C104))</f>
        <v/>
      </c>
      <c r="K104">
        <f>IF(C104="",0,MONTH(C104))</f>
        <v/>
      </c>
    </row>
    <row r="105">
      <c r="A105" s="4" t="n">
        <v>1100</v>
      </c>
      <c r="B105" s="4" t="inlineStr">
        <is>
          <t>Trade debtors</t>
        </is>
      </c>
      <c r="C105" s="18" t="n">
        <v>45930</v>
      </c>
      <c r="D105" s="16" t="n">
        <v>8000</v>
      </c>
      <c r="E105" s="16" t="n">
        <v>0</v>
      </c>
      <c r="F105" s="7">
        <f>D105-E105</f>
        <v/>
      </c>
      <c r="G105">
        <f>IF(A105="","",IFERROR(INDEX(Map_Line,MATCH(A105,Map_Code,0)),"UNMAPPED"))</f>
        <v/>
      </c>
      <c r="H105">
        <f>IF(A105="","",IFERROR(INDEX(Map_Stmt,MATCH(A105,Map_Code,0)),"UNMAPPED"))</f>
        <v/>
      </c>
      <c r="I105" s="7">
        <f>IF(A105="",0,IFERROR(F105*INDEX(Map_Sign,MATCH(A105,Map_Code,0)),0))</f>
        <v/>
      </c>
      <c r="J105">
        <f>IF(C105="",0,YEAR(C105))</f>
        <v/>
      </c>
      <c r="K105">
        <f>IF(C105="",0,MONTH(C105))</f>
        <v/>
      </c>
    </row>
    <row r="106">
      <c r="A106" s="4" t="n">
        <v>1200</v>
      </c>
      <c r="B106" s="4" t="inlineStr">
        <is>
          <t>Cash at bank</t>
        </is>
      </c>
      <c r="C106" s="18" t="n">
        <v>45930</v>
      </c>
      <c r="D106" s="16" t="n">
        <v>24200</v>
      </c>
      <c r="E106" s="16" t="n">
        <v>0</v>
      </c>
      <c r="F106" s="7">
        <f>D106-E106</f>
        <v/>
      </c>
      <c r="G106">
        <f>IF(A106="","",IFERROR(INDEX(Map_Line,MATCH(A106,Map_Code,0)),"UNMAPPED"))</f>
        <v/>
      </c>
      <c r="H106">
        <f>IF(A106="","",IFERROR(INDEX(Map_Stmt,MATCH(A106,Map_Code,0)),"UNMAPPED"))</f>
        <v/>
      </c>
      <c r="I106" s="7">
        <f>IF(A106="",0,IFERROR(F106*INDEX(Map_Sign,MATCH(A106,Map_Code,0)),0))</f>
        <v/>
      </c>
      <c r="J106">
        <f>IF(C106="",0,YEAR(C106))</f>
        <v/>
      </c>
      <c r="K106">
        <f>IF(C106="",0,MONTH(C106))</f>
        <v/>
      </c>
    </row>
    <row r="107">
      <c r="A107" s="4" t="n">
        <v>2100</v>
      </c>
      <c r="B107" s="4" t="inlineStr">
        <is>
          <t>Trade creditors</t>
        </is>
      </c>
      <c r="C107" s="18" t="n">
        <v>45930</v>
      </c>
      <c r="D107" s="16" t="n">
        <v>0</v>
      </c>
      <c r="E107" s="16" t="n">
        <v>3000</v>
      </c>
      <c r="F107" s="7">
        <f>D107-E107</f>
        <v/>
      </c>
      <c r="G107">
        <f>IF(A107="","",IFERROR(INDEX(Map_Line,MATCH(A107,Map_Code,0)),"UNMAPPED"))</f>
        <v/>
      </c>
      <c r="H107">
        <f>IF(A107="","",IFERROR(INDEX(Map_Stmt,MATCH(A107,Map_Code,0)),"UNMAPPED"))</f>
        <v/>
      </c>
      <c r="I107" s="7">
        <f>IF(A107="",0,IFERROR(F107*INDEX(Map_Sign,MATCH(A107,Map_Code,0)),0))</f>
        <v/>
      </c>
      <c r="J107">
        <f>IF(C107="",0,YEAR(C107))</f>
        <v/>
      </c>
      <c r="K107">
        <f>IF(C107="",0,MONTH(C107))</f>
        <v/>
      </c>
    </row>
    <row r="108">
      <c r="A108" s="4" t="n">
        <v>2300</v>
      </c>
      <c r="B108" s="4" t="inlineStr">
        <is>
          <t>Bank loan</t>
        </is>
      </c>
      <c r="C108" s="18" t="n">
        <v>45930</v>
      </c>
      <c r="D108" s="16" t="n">
        <v>5000</v>
      </c>
      <c r="E108" s="16" t="n">
        <v>0</v>
      </c>
      <c r="F108" s="7">
        <f>D108-E108</f>
        <v/>
      </c>
      <c r="G108">
        <f>IF(A108="","",IFERROR(INDEX(Map_Line,MATCH(A108,Map_Code,0)),"UNMAPPED"))</f>
        <v/>
      </c>
      <c r="H108">
        <f>IF(A108="","",IFERROR(INDEX(Map_Stmt,MATCH(A108,Map_Code,0)),"UNMAPPED"))</f>
        <v/>
      </c>
      <c r="I108" s="7">
        <f>IF(A108="",0,IFERROR(F108*INDEX(Map_Sign,MATCH(A108,Map_Code,0)),0))</f>
        <v/>
      </c>
      <c r="J108">
        <f>IF(C108="",0,YEAR(C108))</f>
        <v/>
      </c>
      <c r="K108">
        <f>IF(C108="",0,MONTH(C108))</f>
        <v/>
      </c>
    </row>
    <row r="109">
      <c r="A109" s="4" t="n">
        <v>4000</v>
      </c>
      <c r="B109" s="4" t="inlineStr">
        <is>
          <t>Sales</t>
        </is>
      </c>
      <c r="C109" s="18" t="n">
        <v>45961</v>
      </c>
      <c r="D109" s="16" t="n">
        <v>0</v>
      </c>
      <c r="E109" s="16" t="n">
        <v>390000</v>
      </c>
      <c r="F109" s="7">
        <f>D109-E109</f>
        <v/>
      </c>
      <c r="G109">
        <f>IF(A109="","",IFERROR(INDEX(Map_Line,MATCH(A109,Map_Code,0)),"UNMAPPED"))</f>
        <v/>
      </c>
      <c r="H109">
        <f>IF(A109="","",IFERROR(INDEX(Map_Stmt,MATCH(A109,Map_Code,0)),"UNMAPPED"))</f>
        <v/>
      </c>
      <c r="I109" s="7">
        <f>IF(A109="",0,IFERROR(F109*INDEX(Map_Sign,MATCH(A109,Map_Code,0)),0))</f>
        <v/>
      </c>
      <c r="J109">
        <f>IF(C109="",0,YEAR(C109))</f>
        <v/>
      </c>
      <c r="K109">
        <f>IF(C109="",0,MONTH(C109))</f>
        <v/>
      </c>
    </row>
    <row r="110">
      <c r="A110" s="4" t="n">
        <v>5000</v>
      </c>
      <c r="B110" s="4" t="inlineStr">
        <is>
          <t>Cost of sales</t>
        </is>
      </c>
      <c r="C110" s="18" t="n">
        <v>45961</v>
      </c>
      <c r="D110" s="16" t="n">
        <v>234000</v>
      </c>
      <c r="E110" s="16" t="n">
        <v>0</v>
      </c>
      <c r="F110" s="7">
        <f>D110-E110</f>
        <v/>
      </c>
      <c r="G110">
        <f>IF(A110="","",IFERROR(INDEX(Map_Line,MATCH(A110,Map_Code,0)),"UNMAPPED"))</f>
        <v/>
      </c>
      <c r="H110">
        <f>IF(A110="","",IFERROR(INDEX(Map_Stmt,MATCH(A110,Map_Code,0)),"UNMAPPED"))</f>
        <v/>
      </c>
      <c r="I110" s="7">
        <f>IF(A110="",0,IFERROR(F110*INDEX(Map_Sign,MATCH(A110,Map_Code,0)),0))</f>
        <v/>
      </c>
      <c r="J110">
        <f>IF(C110="",0,YEAR(C110))</f>
        <v/>
      </c>
      <c r="K110">
        <f>IF(C110="",0,MONTH(C110))</f>
        <v/>
      </c>
    </row>
    <row r="111">
      <c r="A111" s="4" t="n">
        <v>6000</v>
      </c>
      <c r="B111" s="4" t="inlineStr">
        <is>
          <t>Salaries</t>
        </is>
      </c>
      <c r="C111" s="18" t="n">
        <v>45961</v>
      </c>
      <c r="D111" s="16" t="n">
        <v>74000</v>
      </c>
      <c r="E111" s="16" t="n">
        <v>0</v>
      </c>
      <c r="F111" s="7">
        <f>D111-E111</f>
        <v/>
      </c>
      <c r="G111">
        <f>IF(A111="","",IFERROR(INDEX(Map_Line,MATCH(A111,Map_Code,0)),"UNMAPPED"))</f>
        <v/>
      </c>
      <c r="H111">
        <f>IF(A111="","",IFERROR(INDEX(Map_Stmt,MATCH(A111,Map_Code,0)),"UNMAPPED"))</f>
        <v/>
      </c>
      <c r="I111" s="7">
        <f>IF(A111="",0,IFERROR(F111*INDEX(Map_Sign,MATCH(A111,Map_Code,0)),0))</f>
        <v/>
      </c>
      <c r="J111">
        <f>IF(C111="",0,YEAR(C111))</f>
        <v/>
      </c>
      <c r="K111">
        <f>IF(C111="",0,MONTH(C111))</f>
        <v/>
      </c>
    </row>
    <row r="112">
      <c r="A112" s="4" t="n">
        <v>6100</v>
      </c>
      <c r="B112" s="4" t="inlineStr">
        <is>
          <t>Rent and rates</t>
        </is>
      </c>
      <c r="C112" s="18" t="n">
        <v>45961</v>
      </c>
      <c r="D112" s="16" t="n">
        <v>14000</v>
      </c>
      <c r="E112" s="16" t="n">
        <v>0</v>
      </c>
      <c r="F112" s="7">
        <f>D112-E112</f>
        <v/>
      </c>
      <c r="G112">
        <f>IF(A112="","",IFERROR(INDEX(Map_Line,MATCH(A112,Map_Code,0)),"UNMAPPED"))</f>
        <v/>
      </c>
      <c r="H112">
        <f>IF(A112="","",IFERROR(INDEX(Map_Stmt,MATCH(A112,Map_Code,0)),"UNMAPPED"))</f>
        <v/>
      </c>
      <c r="I112" s="7">
        <f>IF(A112="",0,IFERROR(F112*INDEX(Map_Sign,MATCH(A112,Map_Code,0)),0))</f>
        <v/>
      </c>
      <c r="J112">
        <f>IF(C112="",0,YEAR(C112))</f>
        <v/>
      </c>
      <c r="K112">
        <f>IF(C112="",0,MONTH(C112))</f>
        <v/>
      </c>
    </row>
    <row r="113">
      <c r="A113" s="4" t="n">
        <v>6200</v>
      </c>
      <c r="B113" s="4" t="inlineStr">
        <is>
          <t>Other overheads</t>
        </is>
      </c>
      <c r="C113" s="18" t="n">
        <v>45961</v>
      </c>
      <c r="D113" s="16" t="n">
        <v>21000</v>
      </c>
      <c r="E113" s="16" t="n">
        <v>0</v>
      </c>
      <c r="F113" s="7">
        <f>D113-E113</f>
        <v/>
      </c>
      <c r="G113">
        <f>IF(A113="","",IFERROR(INDEX(Map_Line,MATCH(A113,Map_Code,0)),"UNMAPPED"))</f>
        <v/>
      </c>
      <c r="H113">
        <f>IF(A113="","",IFERROR(INDEX(Map_Stmt,MATCH(A113,Map_Code,0)),"UNMAPPED"))</f>
        <v/>
      </c>
      <c r="I113" s="7">
        <f>IF(A113="",0,IFERROR(F113*INDEX(Map_Sign,MATCH(A113,Map_Code,0)),0))</f>
        <v/>
      </c>
      <c r="J113">
        <f>IF(C113="",0,YEAR(C113))</f>
        <v/>
      </c>
      <c r="K113">
        <f>IF(C113="",0,MONTH(C113))</f>
        <v/>
      </c>
    </row>
    <row r="114">
      <c r="A114" s="4" t="n">
        <v>6800</v>
      </c>
      <c r="B114" s="4" t="inlineStr">
        <is>
          <t>Depreciation</t>
        </is>
      </c>
      <c r="C114" s="18" t="n">
        <v>45961</v>
      </c>
      <c r="D114" s="16" t="n">
        <v>5500</v>
      </c>
      <c r="E114" s="16" t="n">
        <v>0</v>
      </c>
      <c r="F114" s="7">
        <f>D114-E114</f>
        <v/>
      </c>
      <c r="G114">
        <f>IF(A114="","",IFERROR(INDEX(Map_Line,MATCH(A114,Map_Code,0)),"UNMAPPED"))</f>
        <v/>
      </c>
      <c r="H114">
        <f>IF(A114="","",IFERROR(INDEX(Map_Stmt,MATCH(A114,Map_Code,0)),"UNMAPPED"))</f>
        <v/>
      </c>
      <c r="I114" s="7">
        <f>IF(A114="",0,IFERROR(F114*INDEX(Map_Sign,MATCH(A114,Map_Code,0)),0))</f>
        <v/>
      </c>
      <c r="J114">
        <f>IF(C114="",0,YEAR(C114))</f>
        <v/>
      </c>
      <c r="K114">
        <f>IF(C114="",0,MONTH(C114))</f>
        <v/>
      </c>
    </row>
    <row r="115">
      <c r="A115" s="4" t="n">
        <v>1000</v>
      </c>
      <c r="B115" s="4" t="inlineStr">
        <is>
          <t>Fixed assets (net book value)</t>
        </is>
      </c>
      <c r="C115" s="18" t="n">
        <v>45961</v>
      </c>
      <c r="D115" s="16" t="n">
        <v>0</v>
      </c>
      <c r="E115" s="16" t="n">
        <v>5500</v>
      </c>
      <c r="F115" s="7">
        <f>D115-E115</f>
        <v/>
      </c>
      <c r="G115">
        <f>IF(A115="","",IFERROR(INDEX(Map_Line,MATCH(A115,Map_Code,0)),"UNMAPPED"))</f>
        <v/>
      </c>
      <c r="H115">
        <f>IF(A115="","",IFERROR(INDEX(Map_Stmt,MATCH(A115,Map_Code,0)),"UNMAPPED"))</f>
        <v/>
      </c>
      <c r="I115" s="7">
        <f>IF(A115="",0,IFERROR(F115*INDEX(Map_Sign,MATCH(A115,Map_Code,0)),0))</f>
        <v/>
      </c>
      <c r="J115">
        <f>IF(C115="",0,YEAR(C115))</f>
        <v/>
      </c>
      <c r="K115">
        <f>IF(C115="",0,MONTH(C115))</f>
        <v/>
      </c>
    </row>
    <row r="116">
      <c r="A116" s="4" t="n">
        <v>1100</v>
      </c>
      <c r="B116" s="4" t="inlineStr">
        <is>
          <t>Trade debtors</t>
        </is>
      </c>
      <c r="C116" s="18" t="n">
        <v>45961</v>
      </c>
      <c r="D116" s="16" t="n">
        <v>27000</v>
      </c>
      <c r="E116" s="16" t="n">
        <v>0</v>
      </c>
      <c r="F116" s="7">
        <f>D116-E116</f>
        <v/>
      </c>
      <c r="G116">
        <f>IF(A116="","",IFERROR(INDEX(Map_Line,MATCH(A116,Map_Code,0)),"UNMAPPED"))</f>
        <v/>
      </c>
      <c r="H116">
        <f>IF(A116="","",IFERROR(INDEX(Map_Stmt,MATCH(A116,Map_Code,0)),"UNMAPPED"))</f>
        <v/>
      </c>
      <c r="I116" s="7">
        <f>IF(A116="",0,IFERROR(F116*INDEX(Map_Sign,MATCH(A116,Map_Code,0)),0))</f>
        <v/>
      </c>
      <c r="J116">
        <f>IF(C116="",0,YEAR(C116))</f>
        <v/>
      </c>
      <c r="K116">
        <f>IF(C116="",0,MONTH(C116))</f>
        <v/>
      </c>
    </row>
    <row r="117">
      <c r="A117" s="4" t="n">
        <v>1200</v>
      </c>
      <c r="B117" s="4" t="inlineStr">
        <is>
          <t>Cash at bank</t>
        </is>
      </c>
      <c r="C117" s="18" t="n">
        <v>45961</v>
      </c>
      <c r="D117" s="16" t="n">
        <v>24000</v>
      </c>
      <c r="E117" s="16" t="n">
        <v>0</v>
      </c>
      <c r="F117" s="7">
        <f>D117-E117</f>
        <v/>
      </c>
      <c r="G117">
        <f>IF(A117="","",IFERROR(INDEX(Map_Line,MATCH(A117,Map_Code,0)),"UNMAPPED"))</f>
        <v/>
      </c>
      <c r="H117">
        <f>IF(A117="","",IFERROR(INDEX(Map_Stmt,MATCH(A117,Map_Code,0)),"UNMAPPED"))</f>
        <v/>
      </c>
      <c r="I117" s="7">
        <f>IF(A117="",0,IFERROR(F117*INDEX(Map_Sign,MATCH(A117,Map_Code,0)),0))</f>
        <v/>
      </c>
      <c r="J117">
        <f>IF(C117="",0,YEAR(C117))</f>
        <v/>
      </c>
      <c r="K117">
        <f>IF(C117="",0,MONTH(C117))</f>
        <v/>
      </c>
    </row>
    <row r="118">
      <c r="A118" s="4" t="n">
        <v>2100</v>
      </c>
      <c r="B118" s="4" t="inlineStr">
        <is>
          <t>Trade creditors</t>
        </is>
      </c>
      <c r="C118" s="18" t="n">
        <v>45961</v>
      </c>
      <c r="D118" s="16" t="n">
        <v>0</v>
      </c>
      <c r="E118" s="16" t="n">
        <v>9000</v>
      </c>
      <c r="F118" s="7">
        <f>D118-E118</f>
        <v/>
      </c>
      <c r="G118">
        <f>IF(A118="","",IFERROR(INDEX(Map_Line,MATCH(A118,Map_Code,0)),"UNMAPPED"))</f>
        <v/>
      </c>
      <c r="H118">
        <f>IF(A118="","",IFERROR(INDEX(Map_Stmt,MATCH(A118,Map_Code,0)),"UNMAPPED"))</f>
        <v/>
      </c>
      <c r="I118" s="7">
        <f>IF(A118="",0,IFERROR(F118*INDEX(Map_Sign,MATCH(A118,Map_Code,0)),0))</f>
        <v/>
      </c>
      <c r="J118">
        <f>IF(C118="",0,YEAR(C118))</f>
        <v/>
      </c>
      <c r="K118">
        <f>IF(C118="",0,MONTH(C118))</f>
        <v/>
      </c>
    </row>
    <row r="119">
      <c r="A119" s="4" t="n">
        <v>2300</v>
      </c>
      <c r="B119" s="4" t="inlineStr">
        <is>
          <t>Bank loan</t>
        </is>
      </c>
      <c r="C119" s="18" t="n">
        <v>45961</v>
      </c>
      <c r="D119" s="16" t="n">
        <v>5000</v>
      </c>
      <c r="E119" s="16" t="n">
        <v>0</v>
      </c>
      <c r="F119" s="7">
        <f>D119-E119</f>
        <v/>
      </c>
      <c r="G119">
        <f>IF(A119="","",IFERROR(INDEX(Map_Line,MATCH(A119,Map_Code,0)),"UNMAPPED"))</f>
        <v/>
      </c>
      <c r="H119">
        <f>IF(A119="","",IFERROR(INDEX(Map_Stmt,MATCH(A119,Map_Code,0)),"UNMAPPED"))</f>
        <v/>
      </c>
      <c r="I119" s="7">
        <f>IF(A119="",0,IFERROR(F119*INDEX(Map_Sign,MATCH(A119,Map_Code,0)),0))</f>
        <v/>
      </c>
      <c r="J119">
        <f>IF(C119="",0,YEAR(C119))</f>
        <v/>
      </c>
      <c r="K119">
        <f>IF(C119="",0,MONTH(C119))</f>
        <v/>
      </c>
    </row>
    <row r="120">
      <c r="A120" s="4" t="n">
        <v>4000</v>
      </c>
      <c r="B120" s="4" t="inlineStr">
        <is>
          <t>Sales</t>
        </is>
      </c>
      <c r="C120" s="18" t="n">
        <v>45991</v>
      </c>
      <c r="D120" s="16" t="n">
        <v>0</v>
      </c>
      <c r="E120" s="16" t="n">
        <v>395000</v>
      </c>
      <c r="F120" s="7">
        <f>D120-E120</f>
        <v/>
      </c>
      <c r="G120">
        <f>IF(A120="","",IFERROR(INDEX(Map_Line,MATCH(A120,Map_Code,0)),"UNMAPPED"))</f>
        <v/>
      </c>
      <c r="H120">
        <f>IF(A120="","",IFERROR(INDEX(Map_Stmt,MATCH(A120,Map_Code,0)),"UNMAPPED"))</f>
        <v/>
      </c>
      <c r="I120" s="7">
        <f>IF(A120="",0,IFERROR(F120*INDEX(Map_Sign,MATCH(A120,Map_Code,0)),0))</f>
        <v/>
      </c>
      <c r="J120">
        <f>IF(C120="",0,YEAR(C120))</f>
        <v/>
      </c>
      <c r="K120">
        <f>IF(C120="",0,MONTH(C120))</f>
        <v/>
      </c>
    </row>
    <row r="121">
      <c r="A121" s="4" t="n">
        <v>5000</v>
      </c>
      <c r="B121" s="4" t="inlineStr">
        <is>
          <t>Cost of sales</t>
        </is>
      </c>
      <c r="C121" s="18" t="n">
        <v>45991</v>
      </c>
      <c r="D121" s="16" t="n">
        <v>237000</v>
      </c>
      <c r="E121" s="16" t="n">
        <v>0</v>
      </c>
      <c r="F121" s="7">
        <f>D121-E121</f>
        <v/>
      </c>
      <c r="G121">
        <f>IF(A121="","",IFERROR(INDEX(Map_Line,MATCH(A121,Map_Code,0)),"UNMAPPED"))</f>
        <v/>
      </c>
      <c r="H121">
        <f>IF(A121="","",IFERROR(INDEX(Map_Stmt,MATCH(A121,Map_Code,0)),"UNMAPPED"))</f>
        <v/>
      </c>
      <c r="I121" s="7">
        <f>IF(A121="",0,IFERROR(F121*INDEX(Map_Sign,MATCH(A121,Map_Code,0)),0))</f>
        <v/>
      </c>
      <c r="J121">
        <f>IF(C121="",0,YEAR(C121))</f>
        <v/>
      </c>
      <c r="K121">
        <f>IF(C121="",0,MONTH(C121))</f>
        <v/>
      </c>
    </row>
    <row r="122">
      <c r="A122" s="4" t="n">
        <v>6000</v>
      </c>
      <c r="B122" s="4" t="inlineStr">
        <is>
          <t>Salaries</t>
        </is>
      </c>
      <c r="C122" s="18" t="n">
        <v>45991</v>
      </c>
      <c r="D122" s="16" t="n">
        <v>74000</v>
      </c>
      <c r="E122" s="16" t="n">
        <v>0</v>
      </c>
      <c r="F122" s="7">
        <f>D122-E122</f>
        <v/>
      </c>
      <c r="G122">
        <f>IF(A122="","",IFERROR(INDEX(Map_Line,MATCH(A122,Map_Code,0)),"UNMAPPED"))</f>
        <v/>
      </c>
      <c r="H122">
        <f>IF(A122="","",IFERROR(INDEX(Map_Stmt,MATCH(A122,Map_Code,0)),"UNMAPPED"))</f>
        <v/>
      </c>
      <c r="I122" s="7">
        <f>IF(A122="",0,IFERROR(F122*INDEX(Map_Sign,MATCH(A122,Map_Code,0)),0))</f>
        <v/>
      </c>
      <c r="J122">
        <f>IF(C122="",0,YEAR(C122))</f>
        <v/>
      </c>
      <c r="K122">
        <f>IF(C122="",0,MONTH(C122))</f>
        <v/>
      </c>
    </row>
    <row r="123">
      <c r="A123" s="4" t="n">
        <v>6100</v>
      </c>
      <c r="B123" s="4" t="inlineStr">
        <is>
          <t>Rent and rates</t>
        </is>
      </c>
      <c r="C123" s="18" t="n">
        <v>45991</v>
      </c>
      <c r="D123" s="16" t="n">
        <v>14000</v>
      </c>
      <c r="E123" s="16" t="n">
        <v>0</v>
      </c>
      <c r="F123" s="7">
        <f>D123-E123</f>
        <v/>
      </c>
      <c r="G123">
        <f>IF(A123="","",IFERROR(INDEX(Map_Line,MATCH(A123,Map_Code,0)),"UNMAPPED"))</f>
        <v/>
      </c>
      <c r="H123">
        <f>IF(A123="","",IFERROR(INDEX(Map_Stmt,MATCH(A123,Map_Code,0)),"UNMAPPED"))</f>
        <v/>
      </c>
      <c r="I123" s="7">
        <f>IF(A123="",0,IFERROR(F123*INDEX(Map_Sign,MATCH(A123,Map_Code,0)),0))</f>
        <v/>
      </c>
      <c r="J123">
        <f>IF(C123="",0,YEAR(C123))</f>
        <v/>
      </c>
      <c r="K123">
        <f>IF(C123="",0,MONTH(C123))</f>
        <v/>
      </c>
    </row>
    <row r="124">
      <c r="A124" s="4" t="n">
        <v>6200</v>
      </c>
      <c r="B124" s="4" t="inlineStr">
        <is>
          <t>Other overheads</t>
        </is>
      </c>
      <c r="C124" s="18" t="n">
        <v>45991</v>
      </c>
      <c r="D124" s="16" t="n">
        <v>21000</v>
      </c>
      <c r="E124" s="16" t="n">
        <v>0</v>
      </c>
      <c r="F124" s="7">
        <f>D124-E124</f>
        <v/>
      </c>
      <c r="G124">
        <f>IF(A124="","",IFERROR(INDEX(Map_Line,MATCH(A124,Map_Code,0)),"UNMAPPED"))</f>
        <v/>
      </c>
      <c r="H124">
        <f>IF(A124="","",IFERROR(INDEX(Map_Stmt,MATCH(A124,Map_Code,0)),"UNMAPPED"))</f>
        <v/>
      </c>
      <c r="I124" s="7">
        <f>IF(A124="",0,IFERROR(F124*INDEX(Map_Sign,MATCH(A124,Map_Code,0)),0))</f>
        <v/>
      </c>
      <c r="J124">
        <f>IF(C124="",0,YEAR(C124))</f>
        <v/>
      </c>
      <c r="K124">
        <f>IF(C124="",0,MONTH(C124))</f>
        <v/>
      </c>
    </row>
    <row r="125">
      <c r="A125" s="4" t="n">
        <v>6800</v>
      </c>
      <c r="B125" s="4" t="inlineStr">
        <is>
          <t>Depreciation</t>
        </is>
      </c>
      <c r="C125" s="18" t="n">
        <v>45991</v>
      </c>
      <c r="D125" s="16" t="n">
        <v>5500</v>
      </c>
      <c r="E125" s="16" t="n">
        <v>0</v>
      </c>
      <c r="F125" s="7">
        <f>D125-E125</f>
        <v/>
      </c>
      <c r="G125">
        <f>IF(A125="","",IFERROR(INDEX(Map_Line,MATCH(A125,Map_Code,0)),"UNMAPPED"))</f>
        <v/>
      </c>
      <c r="H125">
        <f>IF(A125="","",IFERROR(INDEX(Map_Stmt,MATCH(A125,Map_Code,0)),"UNMAPPED"))</f>
        <v/>
      </c>
      <c r="I125" s="7">
        <f>IF(A125="",0,IFERROR(F125*INDEX(Map_Sign,MATCH(A125,Map_Code,0)),0))</f>
        <v/>
      </c>
      <c r="J125">
        <f>IF(C125="",0,YEAR(C125))</f>
        <v/>
      </c>
      <c r="K125">
        <f>IF(C125="",0,MONTH(C125))</f>
        <v/>
      </c>
    </row>
    <row r="126">
      <c r="A126" s="4" t="n">
        <v>1000</v>
      </c>
      <c r="B126" s="4" t="inlineStr">
        <is>
          <t>Fixed assets (net book value)</t>
        </is>
      </c>
      <c r="C126" s="18" t="n">
        <v>45991</v>
      </c>
      <c r="D126" s="16" t="n">
        <v>14500</v>
      </c>
      <c r="E126" s="16" t="n">
        <v>0</v>
      </c>
      <c r="F126" s="7">
        <f>D126-E126</f>
        <v/>
      </c>
      <c r="G126">
        <f>IF(A126="","",IFERROR(INDEX(Map_Line,MATCH(A126,Map_Code,0)),"UNMAPPED"))</f>
        <v/>
      </c>
      <c r="H126">
        <f>IF(A126="","",IFERROR(INDEX(Map_Stmt,MATCH(A126,Map_Code,0)),"UNMAPPED"))</f>
        <v/>
      </c>
      <c r="I126" s="7">
        <f>IF(A126="",0,IFERROR(F126*INDEX(Map_Sign,MATCH(A126,Map_Code,0)),0))</f>
        <v/>
      </c>
      <c r="J126">
        <f>IF(C126="",0,YEAR(C126))</f>
        <v/>
      </c>
      <c r="K126">
        <f>IF(C126="",0,MONTH(C126))</f>
        <v/>
      </c>
    </row>
    <row r="127">
      <c r="A127" s="4" t="n">
        <v>1100</v>
      </c>
      <c r="B127" s="4" t="inlineStr">
        <is>
          <t>Trade debtors</t>
        </is>
      </c>
      <c r="C127" s="18" t="n">
        <v>45991</v>
      </c>
      <c r="D127" s="16" t="n">
        <v>5000</v>
      </c>
      <c r="E127" s="16" t="n">
        <v>0</v>
      </c>
      <c r="F127" s="7">
        <f>D127-E127</f>
        <v/>
      </c>
      <c r="G127">
        <f>IF(A127="","",IFERROR(INDEX(Map_Line,MATCH(A127,Map_Code,0)),"UNMAPPED"))</f>
        <v/>
      </c>
      <c r="H127">
        <f>IF(A127="","",IFERROR(INDEX(Map_Stmt,MATCH(A127,Map_Code,0)),"UNMAPPED"))</f>
        <v/>
      </c>
      <c r="I127" s="7">
        <f>IF(A127="",0,IFERROR(F127*INDEX(Map_Sign,MATCH(A127,Map_Code,0)),0))</f>
        <v/>
      </c>
      <c r="J127">
        <f>IF(C127="",0,YEAR(C127))</f>
        <v/>
      </c>
      <c r="K127">
        <f>IF(C127="",0,MONTH(C127))</f>
        <v/>
      </c>
    </row>
    <row r="128">
      <c r="A128" s="4" t="n">
        <v>1200</v>
      </c>
      <c r="B128" s="4" t="inlineStr">
        <is>
          <t>Cash at bank</t>
        </is>
      </c>
      <c r="C128" s="18" t="n">
        <v>45991</v>
      </c>
      <c r="D128" s="16" t="n">
        <v>21000</v>
      </c>
      <c r="E128" s="16" t="n">
        <v>0</v>
      </c>
      <c r="F128" s="7">
        <f>D128-E128</f>
        <v/>
      </c>
      <c r="G128">
        <f>IF(A128="","",IFERROR(INDEX(Map_Line,MATCH(A128,Map_Code,0)),"UNMAPPED"))</f>
        <v/>
      </c>
      <c r="H128">
        <f>IF(A128="","",IFERROR(INDEX(Map_Stmt,MATCH(A128,Map_Code,0)),"UNMAPPED"))</f>
        <v/>
      </c>
      <c r="I128" s="7">
        <f>IF(A128="",0,IFERROR(F128*INDEX(Map_Sign,MATCH(A128,Map_Code,0)),0))</f>
        <v/>
      </c>
      <c r="J128">
        <f>IF(C128="",0,YEAR(C128))</f>
        <v/>
      </c>
      <c r="K128">
        <f>IF(C128="",0,MONTH(C128))</f>
        <v/>
      </c>
    </row>
    <row r="129">
      <c r="A129" s="4" t="n">
        <v>2100</v>
      </c>
      <c r="B129" s="4" t="inlineStr">
        <is>
          <t>Trade creditors</t>
        </is>
      </c>
      <c r="C129" s="18" t="n">
        <v>45991</v>
      </c>
      <c r="D129" s="16" t="n">
        <v>0</v>
      </c>
      <c r="E129" s="16" t="n">
        <v>2000</v>
      </c>
      <c r="F129" s="7">
        <f>D129-E129</f>
        <v/>
      </c>
      <c r="G129">
        <f>IF(A129="","",IFERROR(INDEX(Map_Line,MATCH(A129,Map_Code,0)),"UNMAPPED"))</f>
        <v/>
      </c>
      <c r="H129">
        <f>IF(A129="","",IFERROR(INDEX(Map_Stmt,MATCH(A129,Map_Code,0)),"UNMAPPED"))</f>
        <v/>
      </c>
      <c r="I129" s="7">
        <f>IF(A129="",0,IFERROR(F129*INDEX(Map_Sign,MATCH(A129,Map_Code,0)),0))</f>
        <v/>
      </c>
      <c r="J129">
        <f>IF(C129="",0,YEAR(C129))</f>
        <v/>
      </c>
      <c r="K129">
        <f>IF(C129="",0,MONTH(C129))</f>
        <v/>
      </c>
    </row>
    <row r="130">
      <c r="A130" s="4" t="n">
        <v>2300</v>
      </c>
      <c r="B130" s="4" t="inlineStr">
        <is>
          <t>Bank loan</t>
        </is>
      </c>
      <c r="C130" s="18" t="n">
        <v>45991</v>
      </c>
      <c r="D130" s="16" t="n">
        <v>5000</v>
      </c>
      <c r="E130" s="16" t="n">
        <v>0</v>
      </c>
      <c r="F130" s="7">
        <f>D130-E130</f>
        <v/>
      </c>
      <c r="G130">
        <f>IF(A130="","",IFERROR(INDEX(Map_Line,MATCH(A130,Map_Code,0)),"UNMAPPED"))</f>
        <v/>
      </c>
      <c r="H130">
        <f>IF(A130="","",IFERROR(INDEX(Map_Stmt,MATCH(A130,Map_Code,0)),"UNMAPPED"))</f>
        <v/>
      </c>
      <c r="I130" s="7">
        <f>IF(A130="",0,IFERROR(F130*INDEX(Map_Sign,MATCH(A130,Map_Code,0)),0))</f>
        <v/>
      </c>
      <c r="J130">
        <f>IF(C130="",0,YEAR(C130))</f>
        <v/>
      </c>
      <c r="K130">
        <f>IF(C130="",0,MONTH(C130))</f>
        <v/>
      </c>
    </row>
    <row r="131">
      <c r="A131" s="4" t="n">
        <v>4000</v>
      </c>
      <c r="B131" s="4" t="inlineStr">
        <is>
          <t>Sales</t>
        </is>
      </c>
      <c r="C131" s="18" t="n">
        <v>46022</v>
      </c>
      <c r="D131" s="16" t="n">
        <v>0</v>
      </c>
      <c r="E131" s="16" t="n">
        <v>400000</v>
      </c>
      <c r="F131" s="7">
        <f>D131-E131</f>
        <v/>
      </c>
      <c r="G131">
        <f>IF(A131="","",IFERROR(INDEX(Map_Line,MATCH(A131,Map_Code,0)),"UNMAPPED"))</f>
        <v/>
      </c>
      <c r="H131">
        <f>IF(A131="","",IFERROR(INDEX(Map_Stmt,MATCH(A131,Map_Code,0)),"UNMAPPED"))</f>
        <v/>
      </c>
      <c r="I131" s="7">
        <f>IF(A131="",0,IFERROR(F131*INDEX(Map_Sign,MATCH(A131,Map_Code,0)),0))</f>
        <v/>
      </c>
      <c r="J131">
        <f>IF(C131="",0,YEAR(C131))</f>
        <v/>
      </c>
      <c r="K131">
        <f>IF(C131="",0,MONTH(C131))</f>
        <v/>
      </c>
    </row>
    <row r="132">
      <c r="A132" s="4" t="n">
        <v>5000</v>
      </c>
      <c r="B132" s="4" t="inlineStr">
        <is>
          <t>Cost of sales</t>
        </is>
      </c>
      <c r="C132" s="18" t="n">
        <v>46022</v>
      </c>
      <c r="D132" s="16" t="n">
        <v>240000</v>
      </c>
      <c r="E132" s="16" t="n">
        <v>0</v>
      </c>
      <c r="F132" s="7">
        <f>D132-E132</f>
        <v/>
      </c>
      <c r="G132">
        <f>IF(A132="","",IFERROR(INDEX(Map_Line,MATCH(A132,Map_Code,0)),"UNMAPPED"))</f>
        <v/>
      </c>
      <c r="H132">
        <f>IF(A132="","",IFERROR(INDEX(Map_Stmt,MATCH(A132,Map_Code,0)),"UNMAPPED"))</f>
        <v/>
      </c>
      <c r="I132" s="7">
        <f>IF(A132="",0,IFERROR(F132*INDEX(Map_Sign,MATCH(A132,Map_Code,0)),0))</f>
        <v/>
      </c>
      <c r="J132">
        <f>IF(C132="",0,YEAR(C132))</f>
        <v/>
      </c>
      <c r="K132">
        <f>IF(C132="",0,MONTH(C132))</f>
        <v/>
      </c>
    </row>
    <row r="133">
      <c r="A133" s="4" t="n">
        <v>6000</v>
      </c>
      <c r="B133" s="4" t="inlineStr">
        <is>
          <t>Salaries</t>
        </is>
      </c>
      <c r="C133" s="18" t="n">
        <v>46022</v>
      </c>
      <c r="D133" s="16" t="n">
        <v>74000</v>
      </c>
      <c r="E133" s="16" t="n">
        <v>0</v>
      </c>
      <c r="F133" s="7">
        <f>D133-E133</f>
        <v/>
      </c>
      <c r="G133">
        <f>IF(A133="","",IFERROR(INDEX(Map_Line,MATCH(A133,Map_Code,0)),"UNMAPPED"))</f>
        <v/>
      </c>
      <c r="H133">
        <f>IF(A133="","",IFERROR(INDEX(Map_Stmt,MATCH(A133,Map_Code,0)),"UNMAPPED"))</f>
        <v/>
      </c>
      <c r="I133" s="7">
        <f>IF(A133="",0,IFERROR(F133*INDEX(Map_Sign,MATCH(A133,Map_Code,0)),0))</f>
        <v/>
      </c>
      <c r="J133">
        <f>IF(C133="",0,YEAR(C133))</f>
        <v/>
      </c>
      <c r="K133">
        <f>IF(C133="",0,MONTH(C133))</f>
        <v/>
      </c>
    </row>
    <row r="134">
      <c r="A134" s="4" t="n">
        <v>6100</v>
      </c>
      <c r="B134" s="4" t="inlineStr">
        <is>
          <t>Rent and rates</t>
        </is>
      </c>
      <c r="C134" s="18" t="n">
        <v>46022</v>
      </c>
      <c r="D134" s="16" t="n">
        <v>14000</v>
      </c>
      <c r="E134" s="16" t="n">
        <v>0</v>
      </c>
      <c r="F134" s="7">
        <f>D134-E134</f>
        <v/>
      </c>
      <c r="G134">
        <f>IF(A134="","",IFERROR(INDEX(Map_Line,MATCH(A134,Map_Code,0)),"UNMAPPED"))</f>
        <v/>
      </c>
      <c r="H134">
        <f>IF(A134="","",IFERROR(INDEX(Map_Stmt,MATCH(A134,Map_Code,0)),"UNMAPPED"))</f>
        <v/>
      </c>
      <c r="I134" s="7">
        <f>IF(A134="",0,IFERROR(F134*INDEX(Map_Sign,MATCH(A134,Map_Code,0)),0))</f>
        <v/>
      </c>
      <c r="J134">
        <f>IF(C134="",0,YEAR(C134))</f>
        <v/>
      </c>
      <c r="K134">
        <f>IF(C134="",0,MONTH(C134))</f>
        <v/>
      </c>
    </row>
    <row r="135">
      <c r="A135" s="4" t="n">
        <v>6200</v>
      </c>
      <c r="B135" s="4" t="inlineStr">
        <is>
          <t>Other overheads</t>
        </is>
      </c>
      <c r="C135" s="18" t="n">
        <v>46022</v>
      </c>
      <c r="D135" s="16" t="n">
        <v>21000</v>
      </c>
      <c r="E135" s="16" t="n">
        <v>0</v>
      </c>
      <c r="F135" s="7">
        <f>D135-E135</f>
        <v/>
      </c>
      <c r="G135">
        <f>IF(A135="","",IFERROR(INDEX(Map_Line,MATCH(A135,Map_Code,0)),"UNMAPPED"))</f>
        <v/>
      </c>
      <c r="H135">
        <f>IF(A135="","",IFERROR(INDEX(Map_Stmt,MATCH(A135,Map_Code,0)),"UNMAPPED"))</f>
        <v/>
      </c>
      <c r="I135" s="7">
        <f>IF(A135="",0,IFERROR(F135*INDEX(Map_Sign,MATCH(A135,Map_Code,0)),0))</f>
        <v/>
      </c>
      <c r="J135">
        <f>IF(C135="",0,YEAR(C135))</f>
        <v/>
      </c>
      <c r="K135">
        <f>IF(C135="",0,MONTH(C135))</f>
        <v/>
      </c>
    </row>
    <row r="136">
      <c r="A136" s="4" t="n">
        <v>6800</v>
      </c>
      <c r="B136" s="4" t="inlineStr">
        <is>
          <t>Depreciation</t>
        </is>
      </c>
      <c r="C136" s="18" t="n">
        <v>46022</v>
      </c>
      <c r="D136" s="16" t="n">
        <v>5500</v>
      </c>
      <c r="E136" s="16" t="n">
        <v>0</v>
      </c>
      <c r="F136" s="7">
        <f>D136-E136</f>
        <v/>
      </c>
      <c r="G136">
        <f>IF(A136="","",IFERROR(INDEX(Map_Line,MATCH(A136,Map_Code,0)),"UNMAPPED"))</f>
        <v/>
      </c>
      <c r="H136">
        <f>IF(A136="","",IFERROR(INDEX(Map_Stmt,MATCH(A136,Map_Code,0)),"UNMAPPED"))</f>
        <v/>
      </c>
      <c r="I136" s="7">
        <f>IF(A136="",0,IFERROR(F136*INDEX(Map_Sign,MATCH(A136,Map_Code,0)),0))</f>
        <v/>
      </c>
      <c r="J136">
        <f>IF(C136="",0,YEAR(C136))</f>
        <v/>
      </c>
      <c r="K136">
        <f>IF(C136="",0,MONTH(C136))</f>
        <v/>
      </c>
    </row>
    <row r="137">
      <c r="A137" s="4" t="n">
        <v>1000</v>
      </c>
      <c r="B137" s="4" t="inlineStr">
        <is>
          <t>Fixed assets (net book value)</t>
        </is>
      </c>
      <c r="C137" s="18" t="n">
        <v>46022</v>
      </c>
      <c r="D137" s="16" t="n">
        <v>0</v>
      </c>
      <c r="E137" s="16" t="n">
        <v>5500</v>
      </c>
      <c r="F137" s="7">
        <f>D137-E137</f>
        <v/>
      </c>
      <c r="G137">
        <f>IF(A137="","",IFERROR(INDEX(Map_Line,MATCH(A137,Map_Code,0)),"UNMAPPED"))</f>
        <v/>
      </c>
      <c r="H137">
        <f>IF(A137="","",IFERROR(INDEX(Map_Stmt,MATCH(A137,Map_Code,0)),"UNMAPPED"))</f>
        <v/>
      </c>
      <c r="I137" s="7">
        <f>IF(A137="",0,IFERROR(F137*INDEX(Map_Sign,MATCH(A137,Map_Code,0)),0))</f>
        <v/>
      </c>
      <c r="J137">
        <f>IF(C137="",0,YEAR(C137))</f>
        <v/>
      </c>
      <c r="K137">
        <f>IF(C137="",0,MONTH(C137))</f>
        <v/>
      </c>
    </row>
    <row r="138">
      <c r="A138" s="4" t="n">
        <v>1100</v>
      </c>
      <c r="B138" s="4" t="inlineStr">
        <is>
          <t>Trade debtors</t>
        </is>
      </c>
      <c r="C138" s="18" t="n">
        <v>46022</v>
      </c>
      <c r="D138" s="16" t="n">
        <v>7000</v>
      </c>
      <c r="E138" s="16" t="n">
        <v>0</v>
      </c>
      <c r="F138" s="7">
        <f>D138-E138</f>
        <v/>
      </c>
      <c r="G138">
        <f>IF(A138="","",IFERROR(INDEX(Map_Line,MATCH(A138,Map_Code,0)),"UNMAPPED"))</f>
        <v/>
      </c>
      <c r="H138">
        <f>IF(A138="","",IFERROR(INDEX(Map_Stmt,MATCH(A138,Map_Code,0)),"UNMAPPED"))</f>
        <v/>
      </c>
      <c r="I138" s="7">
        <f>IF(A138="",0,IFERROR(F138*INDEX(Map_Sign,MATCH(A138,Map_Code,0)),0))</f>
        <v/>
      </c>
      <c r="J138">
        <f>IF(C138="",0,YEAR(C138))</f>
        <v/>
      </c>
      <c r="K138">
        <f>IF(C138="",0,MONTH(C138))</f>
        <v/>
      </c>
    </row>
    <row r="139">
      <c r="A139" s="4" t="n">
        <v>1200</v>
      </c>
      <c r="B139" s="4" t="inlineStr">
        <is>
          <t>Cash at bank</t>
        </is>
      </c>
      <c r="C139" s="18" t="n">
        <v>46022</v>
      </c>
      <c r="D139" s="16" t="n">
        <v>0</v>
      </c>
      <c r="E139" s="16" t="n">
        <v>109000</v>
      </c>
      <c r="F139" s="7">
        <f>D139-E139</f>
        <v/>
      </c>
      <c r="G139">
        <f>IF(A139="","",IFERROR(INDEX(Map_Line,MATCH(A139,Map_Code,0)),"UNMAPPED"))</f>
        <v/>
      </c>
      <c r="H139">
        <f>IF(A139="","",IFERROR(INDEX(Map_Stmt,MATCH(A139,Map_Code,0)),"UNMAPPED"))</f>
        <v/>
      </c>
      <c r="I139" s="7">
        <f>IF(A139="",0,IFERROR(F139*INDEX(Map_Sign,MATCH(A139,Map_Code,0)),0))</f>
        <v/>
      </c>
      <c r="J139">
        <f>IF(C139="",0,YEAR(C139))</f>
        <v/>
      </c>
      <c r="K139">
        <f>IF(C139="",0,MONTH(C139))</f>
        <v/>
      </c>
    </row>
    <row r="140">
      <c r="A140" s="4" t="n">
        <v>2100</v>
      </c>
      <c r="B140" s="4" t="inlineStr">
        <is>
          <t>Trade creditors</t>
        </is>
      </c>
      <c r="C140" s="18" t="n">
        <v>46022</v>
      </c>
      <c r="D140" s="16" t="n">
        <v>0</v>
      </c>
      <c r="E140" s="16" t="n">
        <v>2000</v>
      </c>
      <c r="F140" s="7">
        <f>D140-E140</f>
        <v/>
      </c>
      <c r="G140">
        <f>IF(A140="","",IFERROR(INDEX(Map_Line,MATCH(A140,Map_Code,0)),"UNMAPPED"))</f>
        <v/>
      </c>
      <c r="H140">
        <f>IF(A140="","",IFERROR(INDEX(Map_Stmt,MATCH(A140,Map_Code,0)),"UNMAPPED"))</f>
        <v/>
      </c>
      <c r="I140" s="7">
        <f>IF(A140="",0,IFERROR(F140*INDEX(Map_Sign,MATCH(A140,Map_Code,0)),0))</f>
        <v/>
      </c>
      <c r="J140">
        <f>IF(C140="",0,YEAR(C140))</f>
        <v/>
      </c>
      <c r="K140">
        <f>IF(C140="",0,MONTH(C140))</f>
        <v/>
      </c>
    </row>
    <row r="141">
      <c r="A141" s="4" t="n">
        <v>2300</v>
      </c>
      <c r="B141" s="4" t="inlineStr">
        <is>
          <t>Bank loan</t>
        </is>
      </c>
      <c r="C141" s="18" t="n">
        <v>46022</v>
      </c>
      <c r="D141" s="16" t="n">
        <v>5000</v>
      </c>
      <c r="E141" s="16" t="n">
        <v>0</v>
      </c>
      <c r="F141" s="7">
        <f>D141-E141</f>
        <v/>
      </c>
      <c r="G141">
        <f>IF(A141="","",IFERROR(INDEX(Map_Line,MATCH(A141,Map_Code,0)),"UNMAPPED"))</f>
        <v/>
      </c>
      <c r="H141">
        <f>IF(A141="","",IFERROR(INDEX(Map_Stmt,MATCH(A141,Map_Code,0)),"UNMAPPED"))</f>
        <v/>
      </c>
      <c r="I141" s="7">
        <f>IF(A141="",0,IFERROR(F141*INDEX(Map_Sign,MATCH(A141,Map_Code,0)),0))</f>
        <v/>
      </c>
      <c r="J141">
        <f>IF(C141="",0,YEAR(C141))</f>
        <v/>
      </c>
      <c r="K141">
        <f>IF(C141="",0,MONTH(C141))</f>
        <v/>
      </c>
    </row>
    <row r="142">
      <c r="A142" s="4" t="n">
        <v>3200</v>
      </c>
      <c r="B142" s="4" t="inlineStr">
        <is>
          <t>Dividends paid</t>
        </is>
      </c>
      <c r="C142" s="18" t="n">
        <v>46022</v>
      </c>
      <c r="D142" s="16" t="n">
        <v>150000</v>
      </c>
      <c r="E142" s="16" t="n">
        <v>0</v>
      </c>
      <c r="F142" s="7">
        <f>D142-E142</f>
        <v/>
      </c>
      <c r="G142">
        <f>IF(A142="","",IFERROR(INDEX(Map_Line,MATCH(A142,Map_Code,0)),"UNMAPPED"))</f>
        <v/>
      </c>
      <c r="H142">
        <f>IF(A142="","",IFERROR(INDEX(Map_Stmt,MATCH(A142,Map_Code,0)),"UNMAPPED"))</f>
        <v/>
      </c>
      <c r="I142" s="7">
        <f>IF(A142="",0,IFERROR(F142*INDEX(Map_Sign,MATCH(A142,Map_Code,0)),0))</f>
        <v/>
      </c>
      <c r="J142">
        <f>IF(C142="",0,YEAR(C142))</f>
        <v/>
      </c>
      <c r="K142">
        <f>IF(C142="",0,MONTH(C142))</f>
        <v/>
      </c>
    </row>
    <row r="143">
      <c r="A143" s="4" t="n">
        <v>4000</v>
      </c>
      <c r="B143" s="4" t="inlineStr">
        <is>
          <t>Sales</t>
        </is>
      </c>
      <c r="C143" s="18" t="n">
        <v>46053</v>
      </c>
      <c r="D143" s="16" t="n">
        <v>0</v>
      </c>
      <c r="E143" s="16" t="n">
        <v>372000</v>
      </c>
      <c r="F143" s="7">
        <f>D143-E143</f>
        <v/>
      </c>
      <c r="G143">
        <f>IF(A143="","",IFERROR(INDEX(Map_Line,MATCH(A143,Map_Code,0)),"UNMAPPED"))</f>
        <v/>
      </c>
      <c r="H143">
        <f>IF(A143="","",IFERROR(INDEX(Map_Stmt,MATCH(A143,Map_Code,0)),"UNMAPPED"))</f>
        <v/>
      </c>
      <c r="I143" s="7">
        <f>IF(A143="",0,IFERROR(F143*INDEX(Map_Sign,MATCH(A143,Map_Code,0)),0))</f>
        <v/>
      </c>
      <c r="J143">
        <f>IF(C143="",0,YEAR(C143))</f>
        <v/>
      </c>
      <c r="K143">
        <f>IF(C143="",0,MONTH(C143))</f>
        <v/>
      </c>
    </row>
    <row r="144">
      <c r="A144" s="4" t="n">
        <v>5000</v>
      </c>
      <c r="B144" s="4" t="inlineStr">
        <is>
          <t>Cost of sales</t>
        </is>
      </c>
      <c r="C144" s="18" t="n">
        <v>46053</v>
      </c>
      <c r="D144" s="16" t="n">
        <v>223200</v>
      </c>
      <c r="E144" s="16" t="n">
        <v>0</v>
      </c>
      <c r="F144" s="7">
        <f>D144-E144</f>
        <v/>
      </c>
      <c r="G144">
        <f>IF(A144="","",IFERROR(INDEX(Map_Line,MATCH(A144,Map_Code,0)),"UNMAPPED"))</f>
        <v/>
      </c>
      <c r="H144">
        <f>IF(A144="","",IFERROR(INDEX(Map_Stmt,MATCH(A144,Map_Code,0)),"UNMAPPED"))</f>
        <v/>
      </c>
      <c r="I144" s="7">
        <f>IF(A144="",0,IFERROR(F144*INDEX(Map_Sign,MATCH(A144,Map_Code,0)),0))</f>
        <v/>
      </c>
      <c r="J144">
        <f>IF(C144="",0,YEAR(C144))</f>
        <v/>
      </c>
      <c r="K144">
        <f>IF(C144="",0,MONTH(C144))</f>
        <v/>
      </c>
    </row>
    <row r="145">
      <c r="A145" s="4" t="n">
        <v>6000</v>
      </c>
      <c r="B145" s="4" t="inlineStr">
        <is>
          <t>Salaries</t>
        </is>
      </c>
      <c r="C145" s="18" t="n">
        <v>46053</v>
      </c>
      <c r="D145" s="16" t="n">
        <v>80000</v>
      </c>
      <c r="E145" s="16" t="n">
        <v>0</v>
      </c>
      <c r="F145" s="7">
        <f>D145-E145</f>
        <v/>
      </c>
      <c r="G145">
        <f>IF(A145="","",IFERROR(INDEX(Map_Line,MATCH(A145,Map_Code,0)),"UNMAPPED"))</f>
        <v/>
      </c>
      <c r="H145">
        <f>IF(A145="","",IFERROR(INDEX(Map_Stmt,MATCH(A145,Map_Code,0)),"UNMAPPED"))</f>
        <v/>
      </c>
      <c r="I145" s="7">
        <f>IF(A145="",0,IFERROR(F145*INDEX(Map_Sign,MATCH(A145,Map_Code,0)),0))</f>
        <v/>
      </c>
      <c r="J145">
        <f>IF(C145="",0,YEAR(C145))</f>
        <v/>
      </c>
      <c r="K145">
        <f>IF(C145="",0,MONTH(C145))</f>
        <v/>
      </c>
    </row>
    <row r="146">
      <c r="A146" s="4" t="n">
        <v>6100</v>
      </c>
      <c r="B146" s="4" t="inlineStr">
        <is>
          <t>Rent and rates</t>
        </is>
      </c>
      <c r="C146" s="18" t="n">
        <v>46053</v>
      </c>
      <c r="D146" s="16" t="n">
        <v>14500</v>
      </c>
      <c r="E146" s="16" t="n">
        <v>0</v>
      </c>
      <c r="F146" s="7">
        <f>D146-E146</f>
        <v/>
      </c>
      <c r="G146">
        <f>IF(A146="","",IFERROR(INDEX(Map_Line,MATCH(A146,Map_Code,0)),"UNMAPPED"))</f>
        <v/>
      </c>
      <c r="H146">
        <f>IF(A146="","",IFERROR(INDEX(Map_Stmt,MATCH(A146,Map_Code,0)),"UNMAPPED"))</f>
        <v/>
      </c>
      <c r="I146" s="7">
        <f>IF(A146="",0,IFERROR(F146*INDEX(Map_Sign,MATCH(A146,Map_Code,0)),0))</f>
        <v/>
      </c>
      <c r="J146">
        <f>IF(C146="",0,YEAR(C146))</f>
        <v/>
      </c>
      <c r="K146">
        <f>IF(C146="",0,MONTH(C146))</f>
        <v/>
      </c>
    </row>
    <row r="147">
      <c r="A147" s="4" t="n">
        <v>6200</v>
      </c>
      <c r="B147" s="4" t="inlineStr">
        <is>
          <t>Other overheads</t>
        </is>
      </c>
      <c r="C147" s="18" t="n">
        <v>46053</v>
      </c>
      <c r="D147" s="16" t="n">
        <v>23000</v>
      </c>
      <c r="E147" s="16" t="n">
        <v>0</v>
      </c>
      <c r="F147" s="7">
        <f>D147-E147</f>
        <v/>
      </c>
      <c r="G147">
        <f>IF(A147="","",IFERROR(INDEX(Map_Line,MATCH(A147,Map_Code,0)),"UNMAPPED"))</f>
        <v/>
      </c>
      <c r="H147">
        <f>IF(A147="","",IFERROR(INDEX(Map_Stmt,MATCH(A147,Map_Code,0)),"UNMAPPED"))</f>
        <v/>
      </c>
      <c r="I147" s="7">
        <f>IF(A147="",0,IFERROR(F147*INDEX(Map_Sign,MATCH(A147,Map_Code,0)),0))</f>
        <v/>
      </c>
      <c r="J147">
        <f>IF(C147="",0,YEAR(C147))</f>
        <v/>
      </c>
      <c r="K147">
        <f>IF(C147="",0,MONTH(C147))</f>
        <v/>
      </c>
    </row>
    <row r="148">
      <c r="A148" s="4" t="n">
        <v>6800</v>
      </c>
      <c r="B148" s="4" t="inlineStr">
        <is>
          <t>Depreciation</t>
        </is>
      </c>
      <c r="C148" s="18" t="n">
        <v>46053</v>
      </c>
      <c r="D148" s="16" t="n">
        <v>6000</v>
      </c>
      <c r="E148" s="16" t="n">
        <v>0</v>
      </c>
      <c r="F148" s="7">
        <f>D148-E148</f>
        <v/>
      </c>
      <c r="G148">
        <f>IF(A148="","",IFERROR(INDEX(Map_Line,MATCH(A148,Map_Code,0)),"UNMAPPED"))</f>
        <v/>
      </c>
      <c r="H148">
        <f>IF(A148="","",IFERROR(INDEX(Map_Stmt,MATCH(A148,Map_Code,0)),"UNMAPPED"))</f>
        <v/>
      </c>
      <c r="I148" s="7">
        <f>IF(A148="",0,IFERROR(F148*INDEX(Map_Sign,MATCH(A148,Map_Code,0)),0))</f>
        <v/>
      </c>
      <c r="J148">
        <f>IF(C148="",0,YEAR(C148))</f>
        <v/>
      </c>
      <c r="K148">
        <f>IF(C148="",0,MONTH(C148))</f>
        <v/>
      </c>
    </row>
    <row r="149">
      <c r="A149" s="4" t="n">
        <v>1000</v>
      </c>
      <c r="B149" s="4" t="inlineStr">
        <is>
          <t>Fixed assets (net book value)</t>
        </is>
      </c>
      <c r="C149" s="18" t="n">
        <v>46053</v>
      </c>
      <c r="D149" s="16" t="n">
        <v>0</v>
      </c>
      <c r="E149" s="16" t="n">
        <v>1000</v>
      </c>
      <c r="F149" s="7">
        <f>D149-E149</f>
        <v/>
      </c>
      <c r="G149">
        <f>IF(A149="","",IFERROR(INDEX(Map_Line,MATCH(A149,Map_Code,0)),"UNMAPPED"))</f>
        <v/>
      </c>
      <c r="H149">
        <f>IF(A149="","",IFERROR(INDEX(Map_Stmt,MATCH(A149,Map_Code,0)),"UNMAPPED"))</f>
        <v/>
      </c>
      <c r="I149" s="7">
        <f>IF(A149="",0,IFERROR(F149*INDEX(Map_Sign,MATCH(A149,Map_Code,0)),0))</f>
        <v/>
      </c>
      <c r="J149">
        <f>IF(C149="",0,YEAR(C149))</f>
        <v/>
      </c>
      <c r="K149">
        <f>IF(C149="",0,MONTH(C149))</f>
        <v/>
      </c>
    </row>
    <row r="150">
      <c r="A150" s="4" t="n">
        <v>1100</v>
      </c>
      <c r="B150" s="4" t="inlineStr">
        <is>
          <t>Trade debtors</t>
        </is>
      </c>
      <c r="C150" s="18" t="n">
        <v>46053</v>
      </c>
      <c r="D150" s="16" t="n">
        <v>0</v>
      </c>
      <c r="E150" s="16" t="n">
        <v>35000</v>
      </c>
      <c r="F150" s="7">
        <f>D150-E150</f>
        <v/>
      </c>
      <c r="G150">
        <f>IF(A150="","",IFERROR(INDEX(Map_Line,MATCH(A150,Map_Code,0)),"UNMAPPED"))</f>
        <v/>
      </c>
      <c r="H150">
        <f>IF(A150="","",IFERROR(INDEX(Map_Stmt,MATCH(A150,Map_Code,0)),"UNMAPPED"))</f>
        <v/>
      </c>
      <c r="I150" s="7">
        <f>IF(A150="",0,IFERROR(F150*INDEX(Map_Sign,MATCH(A150,Map_Code,0)),0))</f>
        <v/>
      </c>
      <c r="J150">
        <f>IF(C150="",0,YEAR(C150))</f>
        <v/>
      </c>
      <c r="K150">
        <f>IF(C150="",0,MONTH(C150))</f>
        <v/>
      </c>
    </row>
    <row r="151">
      <c r="A151" s="4" t="n">
        <v>1200</v>
      </c>
      <c r="B151" s="4" t="inlineStr">
        <is>
          <t>Cash at bank</t>
        </is>
      </c>
      <c r="C151" s="18" t="n">
        <v>46053</v>
      </c>
      <c r="D151" s="16" t="n">
        <v>45300</v>
      </c>
      <c r="E151" s="16" t="n">
        <v>0</v>
      </c>
      <c r="F151" s="7">
        <f>D151-E151</f>
        <v/>
      </c>
      <c r="G151">
        <f>IF(A151="","",IFERROR(INDEX(Map_Line,MATCH(A151,Map_Code,0)),"UNMAPPED"))</f>
        <v/>
      </c>
      <c r="H151">
        <f>IF(A151="","",IFERROR(INDEX(Map_Stmt,MATCH(A151,Map_Code,0)),"UNMAPPED"))</f>
        <v/>
      </c>
      <c r="I151" s="7">
        <f>IF(A151="",0,IFERROR(F151*INDEX(Map_Sign,MATCH(A151,Map_Code,0)),0))</f>
        <v/>
      </c>
      <c r="J151">
        <f>IF(C151="",0,YEAR(C151))</f>
        <v/>
      </c>
      <c r="K151">
        <f>IF(C151="",0,MONTH(C151))</f>
        <v/>
      </c>
    </row>
    <row r="152">
      <c r="A152" s="4" t="n">
        <v>2100</v>
      </c>
      <c r="B152" s="4" t="inlineStr">
        <is>
          <t>Trade creditors</t>
        </is>
      </c>
      <c r="C152" s="18" t="n">
        <v>46053</v>
      </c>
      <c r="D152" s="16" t="n">
        <v>11000</v>
      </c>
      <c r="E152" s="16" t="n">
        <v>0</v>
      </c>
      <c r="F152" s="7">
        <f>D152-E152</f>
        <v/>
      </c>
      <c r="G152">
        <f>IF(A152="","",IFERROR(INDEX(Map_Line,MATCH(A152,Map_Code,0)),"UNMAPPED"))</f>
        <v/>
      </c>
      <c r="H152">
        <f>IF(A152="","",IFERROR(INDEX(Map_Stmt,MATCH(A152,Map_Code,0)),"UNMAPPED"))</f>
        <v/>
      </c>
      <c r="I152" s="7">
        <f>IF(A152="",0,IFERROR(F152*INDEX(Map_Sign,MATCH(A152,Map_Code,0)),0))</f>
        <v/>
      </c>
      <c r="J152">
        <f>IF(C152="",0,YEAR(C152))</f>
        <v/>
      </c>
      <c r="K152">
        <f>IF(C152="",0,MONTH(C152))</f>
        <v/>
      </c>
    </row>
    <row r="153">
      <c r="A153" s="4" t="n">
        <v>2300</v>
      </c>
      <c r="B153" s="4" t="inlineStr">
        <is>
          <t>Bank loan</t>
        </is>
      </c>
      <c r="C153" s="18" t="n">
        <v>46053</v>
      </c>
      <c r="D153" s="16" t="n">
        <v>5000</v>
      </c>
      <c r="E153" s="16" t="n">
        <v>0</v>
      </c>
      <c r="F153" s="7">
        <f>D153-E153</f>
        <v/>
      </c>
      <c r="G153">
        <f>IF(A153="","",IFERROR(INDEX(Map_Line,MATCH(A153,Map_Code,0)),"UNMAPPED"))</f>
        <v/>
      </c>
      <c r="H153">
        <f>IF(A153="","",IFERROR(INDEX(Map_Stmt,MATCH(A153,Map_Code,0)),"UNMAPPED"))</f>
        <v/>
      </c>
      <c r="I153" s="7">
        <f>IF(A153="",0,IFERROR(F153*INDEX(Map_Sign,MATCH(A153,Map_Code,0)),0))</f>
        <v/>
      </c>
      <c r="J153">
        <f>IF(C153="",0,YEAR(C153))</f>
        <v/>
      </c>
      <c r="K153">
        <f>IF(C153="",0,MONTH(C153))</f>
        <v/>
      </c>
    </row>
    <row r="154">
      <c r="A154" s="4" t="n">
        <v>4000</v>
      </c>
      <c r="B154" s="4" t="inlineStr">
        <is>
          <t>Sales</t>
        </is>
      </c>
      <c r="C154" s="18" t="n">
        <v>46081</v>
      </c>
      <c r="D154" s="16" t="n">
        <v>0</v>
      </c>
      <c r="E154" s="16" t="n">
        <v>380000</v>
      </c>
      <c r="F154" s="7">
        <f>D154-E154</f>
        <v/>
      </c>
      <c r="G154">
        <f>IF(A154="","",IFERROR(INDEX(Map_Line,MATCH(A154,Map_Code,0)),"UNMAPPED"))</f>
        <v/>
      </c>
      <c r="H154">
        <f>IF(A154="","",IFERROR(INDEX(Map_Stmt,MATCH(A154,Map_Code,0)),"UNMAPPED"))</f>
        <v/>
      </c>
      <c r="I154" s="7">
        <f>IF(A154="",0,IFERROR(F154*INDEX(Map_Sign,MATCH(A154,Map_Code,0)),0))</f>
        <v/>
      </c>
      <c r="J154">
        <f>IF(C154="",0,YEAR(C154))</f>
        <v/>
      </c>
      <c r="K154">
        <f>IF(C154="",0,MONTH(C154))</f>
        <v/>
      </c>
    </row>
    <row r="155">
      <c r="A155" s="4" t="n">
        <v>5000</v>
      </c>
      <c r="B155" s="4" t="inlineStr">
        <is>
          <t>Cost of sales</t>
        </is>
      </c>
      <c r="C155" s="18" t="n">
        <v>46081</v>
      </c>
      <c r="D155" s="16" t="n">
        <v>228000</v>
      </c>
      <c r="E155" s="16" t="n">
        <v>0</v>
      </c>
      <c r="F155" s="7">
        <f>D155-E155</f>
        <v/>
      </c>
      <c r="G155">
        <f>IF(A155="","",IFERROR(INDEX(Map_Line,MATCH(A155,Map_Code,0)),"UNMAPPED"))</f>
        <v/>
      </c>
      <c r="H155">
        <f>IF(A155="","",IFERROR(INDEX(Map_Stmt,MATCH(A155,Map_Code,0)),"UNMAPPED"))</f>
        <v/>
      </c>
      <c r="I155" s="7">
        <f>IF(A155="",0,IFERROR(F155*INDEX(Map_Sign,MATCH(A155,Map_Code,0)),0))</f>
        <v/>
      </c>
      <c r="J155">
        <f>IF(C155="",0,YEAR(C155))</f>
        <v/>
      </c>
      <c r="K155">
        <f>IF(C155="",0,MONTH(C155))</f>
        <v/>
      </c>
    </row>
    <row r="156">
      <c r="A156" s="4" t="n">
        <v>6000</v>
      </c>
      <c r="B156" s="4" t="inlineStr">
        <is>
          <t>Salaries</t>
        </is>
      </c>
      <c r="C156" s="18" t="n">
        <v>46081</v>
      </c>
      <c r="D156" s="16" t="n">
        <v>80000</v>
      </c>
      <c r="E156" s="16" t="n">
        <v>0</v>
      </c>
      <c r="F156" s="7">
        <f>D156-E156</f>
        <v/>
      </c>
      <c r="G156">
        <f>IF(A156="","",IFERROR(INDEX(Map_Line,MATCH(A156,Map_Code,0)),"UNMAPPED"))</f>
        <v/>
      </c>
      <c r="H156">
        <f>IF(A156="","",IFERROR(INDEX(Map_Stmt,MATCH(A156,Map_Code,0)),"UNMAPPED"))</f>
        <v/>
      </c>
      <c r="I156" s="7">
        <f>IF(A156="",0,IFERROR(F156*INDEX(Map_Sign,MATCH(A156,Map_Code,0)),0))</f>
        <v/>
      </c>
      <c r="J156">
        <f>IF(C156="",0,YEAR(C156))</f>
        <v/>
      </c>
      <c r="K156">
        <f>IF(C156="",0,MONTH(C156))</f>
        <v/>
      </c>
    </row>
    <row r="157">
      <c r="A157" s="4" t="n">
        <v>6100</v>
      </c>
      <c r="B157" s="4" t="inlineStr">
        <is>
          <t>Rent and rates</t>
        </is>
      </c>
      <c r="C157" s="18" t="n">
        <v>46081</v>
      </c>
      <c r="D157" s="16" t="n">
        <v>14500</v>
      </c>
      <c r="E157" s="16" t="n">
        <v>0</v>
      </c>
      <c r="F157" s="7">
        <f>D157-E157</f>
        <v/>
      </c>
      <c r="G157">
        <f>IF(A157="","",IFERROR(INDEX(Map_Line,MATCH(A157,Map_Code,0)),"UNMAPPED"))</f>
        <v/>
      </c>
      <c r="H157">
        <f>IF(A157="","",IFERROR(INDEX(Map_Stmt,MATCH(A157,Map_Code,0)),"UNMAPPED"))</f>
        <v/>
      </c>
      <c r="I157" s="7">
        <f>IF(A157="",0,IFERROR(F157*INDEX(Map_Sign,MATCH(A157,Map_Code,0)),0))</f>
        <v/>
      </c>
      <c r="J157">
        <f>IF(C157="",0,YEAR(C157))</f>
        <v/>
      </c>
      <c r="K157">
        <f>IF(C157="",0,MONTH(C157))</f>
        <v/>
      </c>
    </row>
    <row r="158">
      <c r="A158" s="4" t="n">
        <v>6200</v>
      </c>
      <c r="B158" s="4" t="inlineStr">
        <is>
          <t>Other overheads</t>
        </is>
      </c>
      <c r="C158" s="18" t="n">
        <v>46081</v>
      </c>
      <c r="D158" s="16" t="n">
        <v>23000</v>
      </c>
      <c r="E158" s="16" t="n">
        <v>0</v>
      </c>
      <c r="F158" s="7">
        <f>D158-E158</f>
        <v/>
      </c>
      <c r="G158">
        <f>IF(A158="","",IFERROR(INDEX(Map_Line,MATCH(A158,Map_Code,0)),"UNMAPPED"))</f>
        <v/>
      </c>
      <c r="H158">
        <f>IF(A158="","",IFERROR(INDEX(Map_Stmt,MATCH(A158,Map_Code,0)),"UNMAPPED"))</f>
        <v/>
      </c>
      <c r="I158" s="7">
        <f>IF(A158="",0,IFERROR(F158*INDEX(Map_Sign,MATCH(A158,Map_Code,0)),0))</f>
        <v/>
      </c>
      <c r="J158">
        <f>IF(C158="",0,YEAR(C158))</f>
        <v/>
      </c>
      <c r="K158">
        <f>IF(C158="",0,MONTH(C158))</f>
        <v/>
      </c>
    </row>
    <row r="159">
      <c r="A159" s="4" t="n">
        <v>6800</v>
      </c>
      <c r="B159" s="4" t="inlineStr">
        <is>
          <t>Depreciation</t>
        </is>
      </c>
      <c r="C159" s="18" t="n">
        <v>46081</v>
      </c>
      <c r="D159" s="16" t="n">
        <v>6000</v>
      </c>
      <c r="E159" s="16" t="n">
        <v>0</v>
      </c>
      <c r="F159" s="7">
        <f>D159-E159</f>
        <v/>
      </c>
      <c r="G159">
        <f>IF(A159="","",IFERROR(INDEX(Map_Line,MATCH(A159,Map_Code,0)),"UNMAPPED"))</f>
        <v/>
      </c>
      <c r="H159">
        <f>IF(A159="","",IFERROR(INDEX(Map_Stmt,MATCH(A159,Map_Code,0)),"UNMAPPED"))</f>
        <v/>
      </c>
      <c r="I159" s="7">
        <f>IF(A159="",0,IFERROR(F159*INDEX(Map_Sign,MATCH(A159,Map_Code,0)),0))</f>
        <v/>
      </c>
      <c r="J159">
        <f>IF(C159="",0,YEAR(C159))</f>
        <v/>
      </c>
      <c r="K159">
        <f>IF(C159="",0,MONTH(C159))</f>
        <v/>
      </c>
    </row>
    <row r="160">
      <c r="A160" s="4" t="n">
        <v>1000</v>
      </c>
      <c r="B160" s="4" t="inlineStr">
        <is>
          <t>Fixed assets (net book value)</t>
        </is>
      </c>
      <c r="C160" s="18" t="n">
        <v>46081</v>
      </c>
      <c r="D160" s="16" t="n">
        <v>0</v>
      </c>
      <c r="E160" s="16" t="n">
        <v>6000</v>
      </c>
      <c r="F160" s="7">
        <f>D160-E160</f>
        <v/>
      </c>
      <c r="G160">
        <f>IF(A160="","",IFERROR(INDEX(Map_Line,MATCH(A160,Map_Code,0)),"UNMAPPED"))</f>
        <v/>
      </c>
      <c r="H160">
        <f>IF(A160="","",IFERROR(INDEX(Map_Stmt,MATCH(A160,Map_Code,0)),"UNMAPPED"))</f>
        <v/>
      </c>
      <c r="I160" s="7">
        <f>IF(A160="",0,IFERROR(F160*INDEX(Map_Sign,MATCH(A160,Map_Code,0)),0))</f>
        <v/>
      </c>
      <c r="J160">
        <f>IF(C160="",0,YEAR(C160))</f>
        <v/>
      </c>
      <c r="K160">
        <f>IF(C160="",0,MONTH(C160))</f>
        <v/>
      </c>
    </row>
    <row r="161">
      <c r="A161" s="4" t="n">
        <v>1100</v>
      </c>
      <c r="B161" s="4" t="inlineStr">
        <is>
          <t>Trade debtors</t>
        </is>
      </c>
      <c r="C161" s="18" t="n">
        <v>46081</v>
      </c>
      <c r="D161" s="16" t="n">
        <v>10000</v>
      </c>
      <c r="E161" s="16" t="n">
        <v>0</v>
      </c>
      <c r="F161" s="7">
        <f>D161-E161</f>
        <v/>
      </c>
      <c r="G161">
        <f>IF(A161="","",IFERROR(INDEX(Map_Line,MATCH(A161,Map_Code,0)),"UNMAPPED"))</f>
        <v/>
      </c>
      <c r="H161">
        <f>IF(A161="","",IFERROR(INDEX(Map_Stmt,MATCH(A161,Map_Code,0)),"UNMAPPED"))</f>
        <v/>
      </c>
      <c r="I161" s="7">
        <f>IF(A161="",0,IFERROR(F161*INDEX(Map_Sign,MATCH(A161,Map_Code,0)),0))</f>
        <v/>
      </c>
      <c r="J161">
        <f>IF(C161="",0,YEAR(C161))</f>
        <v/>
      </c>
      <c r="K161">
        <f>IF(C161="",0,MONTH(C161))</f>
        <v/>
      </c>
    </row>
    <row r="162">
      <c r="A162" s="4" t="n">
        <v>1200</v>
      </c>
      <c r="B162" s="4" t="inlineStr">
        <is>
          <t>Cash at bank</t>
        </is>
      </c>
      <c r="C162" s="18" t="n">
        <v>46081</v>
      </c>
      <c r="D162" s="16" t="n">
        <v>22500</v>
      </c>
      <c r="E162" s="16" t="n">
        <v>0</v>
      </c>
      <c r="F162" s="7">
        <f>D162-E162</f>
        <v/>
      </c>
      <c r="G162">
        <f>IF(A162="","",IFERROR(INDEX(Map_Line,MATCH(A162,Map_Code,0)),"UNMAPPED"))</f>
        <v/>
      </c>
      <c r="H162">
        <f>IF(A162="","",IFERROR(INDEX(Map_Stmt,MATCH(A162,Map_Code,0)),"UNMAPPED"))</f>
        <v/>
      </c>
      <c r="I162" s="7">
        <f>IF(A162="",0,IFERROR(F162*INDEX(Map_Sign,MATCH(A162,Map_Code,0)),0))</f>
        <v/>
      </c>
      <c r="J162">
        <f>IF(C162="",0,YEAR(C162))</f>
        <v/>
      </c>
      <c r="K162">
        <f>IF(C162="",0,MONTH(C162))</f>
        <v/>
      </c>
    </row>
    <row r="163">
      <c r="A163" s="4" t="n">
        <v>2100</v>
      </c>
      <c r="B163" s="4" t="inlineStr">
        <is>
          <t>Trade creditors</t>
        </is>
      </c>
      <c r="C163" s="18" t="n">
        <v>46081</v>
      </c>
      <c r="D163" s="16" t="n">
        <v>0</v>
      </c>
      <c r="E163" s="16" t="n">
        <v>3000</v>
      </c>
      <c r="F163" s="7">
        <f>D163-E163</f>
        <v/>
      </c>
      <c r="G163">
        <f>IF(A163="","",IFERROR(INDEX(Map_Line,MATCH(A163,Map_Code,0)),"UNMAPPED"))</f>
        <v/>
      </c>
      <c r="H163">
        <f>IF(A163="","",IFERROR(INDEX(Map_Stmt,MATCH(A163,Map_Code,0)),"UNMAPPED"))</f>
        <v/>
      </c>
      <c r="I163" s="7">
        <f>IF(A163="",0,IFERROR(F163*INDEX(Map_Sign,MATCH(A163,Map_Code,0)),0))</f>
        <v/>
      </c>
      <c r="J163">
        <f>IF(C163="",0,YEAR(C163))</f>
        <v/>
      </c>
      <c r="K163">
        <f>IF(C163="",0,MONTH(C163))</f>
        <v/>
      </c>
    </row>
    <row r="164">
      <c r="A164" s="4" t="n">
        <v>2300</v>
      </c>
      <c r="B164" s="4" t="inlineStr">
        <is>
          <t>Bank loan</t>
        </is>
      </c>
      <c r="C164" s="18" t="n">
        <v>46081</v>
      </c>
      <c r="D164" s="16" t="n">
        <v>5000</v>
      </c>
      <c r="E164" s="16" t="n">
        <v>0</v>
      </c>
      <c r="F164" s="7">
        <f>D164-E164</f>
        <v/>
      </c>
      <c r="G164">
        <f>IF(A164="","",IFERROR(INDEX(Map_Line,MATCH(A164,Map_Code,0)),"UNMAPPED"))</f>
        <v/>
      </c>
      <c r="H164">
        <f>IF(A164="","",IFERROR(INDEX(Map_Stmt,MATCH(A164,Map_Code,0)),"UNMAPPED"))</f>
        <v/>
      </c>
      <c r="I164" s="7">
        <f>IF(A164="",0,IFERROR(F164*INDEX(Map_Sign,MATCH(A164,Map_Code,0)),0))</f>
        <v/>
      </c>
      <c r="J164">
        <f>IF(C164="",0,YEAR(C164))</f>
        <v/>
      </c>
      <c r="K164">
        <f>IF(C164="",0,MONTH(C164))</f>
        <v/>
      </c>
    </row>
    <row r="165">
      <c r="A165" s="4" t="n">
        <v>4000</v>
      </c>
      <c r="B165" s="4" t="inlineStr">
        <is>
          <t>Sales</t>
        </is>
      </c>
      <c r="C165" s="18" t="n">
        <v>46112</v>
      </c>
      <c r="D165" s="16" t="n">
        <v>0</v>
      </c>
      <c r="E165" s="16" t="n">
        <v>395000</v>
      </c>
      <c r="F165" s="7">
        <f>D165-E165</f>
        <v/>
      </c>
      <c r="G165">
        <f>IF(A165="","",IFERROR(INDEX(Map_Line,MATCH(A165,Map_Code,0)),"UNMAPPED"))</f>
        <v/>
      </c>
      <c r="H165">
        <f>IF(A165="","",IFERROR(INDEX(Map_Stmt,MATCH(A165,Map_Code,0)),"UNMAPPED"))</f>
        <v/>
      </c>
      <c r="I165" s="7">
        <f>IF(A165="",0,IFERROR(F165*INDEX(Map_Sign,MATCH(A165,Map_Code,0)),0))</f>
        <v/>
      </c>
      <c r="J165">
        <f>IF(C165="",0,YEAR(C165))</f>
        <v/>
      </c>
      <c r="K165">
        <f>IF(C165="",0,MONTH(C165))</f>
        <v/>
      </c>
    </row>
    <row r="166">
      <c r="A166" s="4" t="n">
        <v>5000</v>
      </c>
      <c r="B166" s="4" t="inlineStr">
        <is>
          <t>Cost of sales</t>
        </is>
      </c>
      <c r="C166" s="18" t="n">
        <v>46112</v>
      </c>
      <c r="D166" s="16" t="n">
        <v>237000</v>
      </c>
      <c r="E166" s="16" t="n">
        <v>0</v>
      </c>
      <c r="F166" s="7">
        <f>D166-E166</f>
        <v/>
      </c>
      <c r="G166">
        <f>IF(A166="","",IFERROR(INDEX(Map_Line,MATCH(A166,Map_Code,0)),"UNMAPPED"))</f>
        <v/>
      </c>
      <c r="H166">
        <f>IF(A166="","",IFERROR(INDEX(Map_Stmt,MATCH(A166,Map_Code,0)),"UNMAPPED"))</f>
        <v/>
      </c>
      <c r="I166" s="7">
        <f>IF(A166="",0,IFERROR(F166*INDEX(Map_Sign,MATCH(A166,Map_Code,0)),0))</f>
        <v/>
      </c>
      <c r="J166">
        <f>IF(C166="",0,YEAR(C166))</f>
        <v/>
      </c>
      <c r="K166">
        <f>IF(C166="",0,MONTH(C166))</f>
        <v/>
      </c>
    </row>
    <row r="167">
      <c r="A167" s="4" t="n">
        <v>6000</v>
      </c>
      <c r="B167" s="4" t="inlineStr">
        <is>
          <t>Salaries</t>
        </is>
      </c>
      <c r="C167" s="18" t="n">
        <v>46112</v>
      </c>
      <c r="D167" s="16" t="n">
        <v>80000</v>
      </c>
      <c r="E167" s="16" t="n">
        <v>0</v>
      </c>
      <c r="F167" s="7">
        <f>D167-E167</f>
        <v/>
      </c>
      <c r="G167">
        <f>IF(A167="","",IFERROR(INDEX(Map_Line,MATCH(A167,Map_Code,0)),"UNMAPPED"))</f>
        <v/>
      </c>
      <c r="H167">
        <f>IF(A167="","",IFERROR(INDEX(Map_Stmt,MATCH(A167,Map_Code,0)),"UNMAPPED"))</f>
        <v/>
      </c>
      <c r="I167" s="7">
        <f>IF(A167="",0,IFERROR(F167*INDEX(Map_Sign,MATCH(A167,Map_Code,0)),0))</f>
        <v/>
      </c>
      <c r="J167">
        <f>IF(C167="",0,YEAR(C167))</f>
        <v/>
      </c>
      <c r="K167">
        <f>IF(C167="",0,MONTH(C167))</f>
        <v/>
      </c>
    </row>
    <row r="168">
      <c r="A168" s="4" t="n">
        <v>6100</v>
      </c>
      <c r="B168" s="4" t="inlineStr">
        <is>
          <t>Rent and rates</t>
        </is>
      </c>
      <c r="C168" s="18" t="n">
        <v>46112</v>
      </c>
      <c r="D168" s="16" t="n">
        <v>14500</v>
      </c>
      <c r="E168" s="16" t="n">
        <v>0</v>
      </c>
      <c r="F168" s="7">
        <f>D168-E168</f>
        <v/>
      </c>
      <c r="G168">
        <f>IF(A168="","",IFERROR(INDEX(Map_Line,MATCH(A168,Map_Code,0)),"UNMAPPED"))</f>
        <v/>
      </c>
      <c r="H168">
        <f>IF(A168="","",IFERROR(INDEX(Map_Stmt,MATCH(A168,Map_Code,0)),"UNMAPPED"))</f>
        <v/>
      </c>
      <c r="I168" s="7">
        <f>IF(A168="",0,IFERROR(F168*INDEX(Map_Sign,MATCH(A168,Map_Code,0)),0))</f>
        <v/>
      </c>
      <c r="J168">
        <f>IF(C168="",0,YEAR(C168))</f>
        <v/>
      </c>
      <c r="K168">
        <f>IF(C168="",0,MONTH(C168))</f>
        <v/>
      </c>
    </row>
    <row r="169">
      <c r="A169" s="4" t="n">
        <v>6200</v>
      </c>
      <c r="B169" s="4" t="inlineStr">
        <is>
          <t>Other overheads</t>
        </is>
      </c>
      <c r="C169" s="18" t="n">
        <v>46112</v>
      </c>
      <c r="D169" s="16" t="n">
        <v>23000</v>
      </c>
      <c r="E169" s="16" t="n">
        <v>0</v>
      </c>
      <c r="F169" s="7">
        <f>D169-E169</f>
        <v/>
      </c>
      <c r="G169">
        <f>IF(A169="","",IFERROR(INDEX(Map_Line,MATCH(A169,Map_Code,0)),"UNMAPPED"))</f>
        <v/>
      </c>
      <c r="H169">
        <f>IF(A169="","",IFERROR(INDEX(Map_Stmt,MATCH(A169,Map_Code,0)),"UNMAPPED"))</f>
        <v/>
      </c>
      <c r="I169" s="7">
        <f>IF(A169="",0,IFERROR(F169*INDEX(Map_Sign,MATCH(A169,Map_Code,0)),0))</f>
        <v/>
      </c>
      <c r="J169">
        <f>IF(C169="",0,YEAR(C169))</f>
        <v/>
      </c>
      <c r="K169">
        <f>IF(C169="",0,MONTH(C169))</f>
        <v/>
      </c>
    </row>
    <row r="170">
      <c r="A170" s="4" t="n">
        <v>6800</v>
      </c>
      <c r="B170" s="4" t="inlineStr">
        <is>
          <t>Depreciation</t>
        </is>
      </c>
      <c r="C170" s="18" t="n">
        <v>46112</v>
      </c>
      <c r="D170" s="16" t="n">
        <v>6000</v>
      </c>
      <c r="E170" s="16" t="n">
        <v>0</v>
      </c>
      <c r="F170" s="7">
        <f>D170-E170</f>
        <v/>
      </c>
      <c r="G170">
        <f>IF(A170="","",IFERROR(INDEX(Map_Line,MATCH(A170,Map_Code,0)),"UNMAPPED"))</f>
        <v/>
      </c>
      <c r="H170">
        <f>IF(A170="","",IFERROR(INDEX(Map_Stmt,MATCH(A170,Map_Code,0)),"UNMAPPED"))</f>
        <v/>
      </c>
      <c r="I170" s="7">
        <f>IF(A170="",0,IFERROR(F170*INDEX(Map_Sign,MATCH(A170,Map_Code,0)),0))</f>
        <v/>
      </c>
      <c r="J170">
        <f>IF(C170="",0,YEAR(C170))</f>
        <v/>
      </c>
      <c r="K170">
        <f>IF(C170="",0,MONTH(C170))</f>
        <v/>
      </c>
    </row>
    <row r="171">
      <c r="A171" s="4" t="n">
        <v>1000</v>
      </c>
      <c r="B171" s="4" t="inlineStr">
        <is>
          <t>Fixed assets (net book value)</t>
        </is>
      </c>
      <c r="C171" s="18" t="n">
        <v>46112</v>
      </c>
      <c r="D171" s="16" t="n">
        <v>1000</v>
      </c>
      <c r="E171" s="16" t="n">
        <v>0</v>
      </c>
      <c r="F171" s="7">
        <f>D171-E171</f>
        <v/>
      </c>
      <c r="G171">
        <f>IF(A171="","",IFERROR(INDEX(Map_Line,MATCH(A171,Map_Code,0)),"UNMAPPED"))</f>
        <v/>
      </c>
      <c r="H171">
        <f>IF(A171="","",IFERROR(INDEX(Map_Stmt,MATCH(A171,Map_Code,0)),"UNMAPPED"))</f>
        <v/>
      </c>
      <c r="I171" s="7">
        <f>IF(A171="",0,IFERROR(F171*INDEX(Map_Sign,MATCH(A171,Map_Code,0)),0))</f>
        <v/>
      </c>
      <c r="J171">
        <f>IF(C171="",0,YEAR(C171))</f>
        <v/>
      </c>
      <c r="K171">
        <f>IF(C171="",0,MONTH(C171))</f>
        <v/>
      </c>
    </row>
    <row r="172">
      <c r="A172" s="4" t="n">
        <v>1100</v>
      </c>
      <c r="B172" s="4" t="inlineStr">
        <is>
          <t>Trade debtors</t>
        </is>
      </c>
      <c r="C172" s="18" t="n">
        <v>46112</v>
      </c>
      <c r="D172" s="16" t="n">
        <v>18000</v>
      </c>
      <c r="E172" s="16" t="n">
        <v>0</v>
      </c>
      <c r="F172" s="7">
        <f>D172-E172</f>
        <v/>
      </c>
      <c r="G172">
        <f>IF(A172="","",IFERROR(INDEX(Map_Line,MATCH(A172,Map_Code,0)),"UNMAPPED"))</f>
        <v/>
      </c>
      <c r="H172">
        <f>IF(A172="","",IFERROR(INDEX(Map_Stmt,MATCH(A172,Map_Code,0)),"UNMAPPED"))</f>
        <v/>
      </c>
      <c r="I172" s="7">
        <f>IF(A172="",0,IFERROR(F172*INDEX(Map_Sign,MATCH(A172,Map_Code,0)),0))</f>
        <v/>
      </c>
      <c r="J172">
        <f>IF(C172="",0,YEAR(C172))</f>
        <v/>
      </c>
      <c r="K172">
        <f>IF(C172="",0,MONTH(C172))</f>
        <v/>
      </c>
    </row>
    <row r="173">
      <c r="A173" s="4" t="n">
        <v>1200</v>
      </c>
      <c r="B173" s="4" t="inlineStr">
        <is>
          <t>Cash at bank</t>
        </is>
      </c>
      <c r="C173" s="18" t="n">
        <v>46112</v>
      </c>
      <c r="D173" s="16" t="n">
        <v>17500</v>
      </c>
      <c r="E173" s="16" t="n">
        <v>0</v>
      </c>
      <c r="F173" s="7">
        <f>D173-E173</f>
        <v/>
      </c>
      <c r="G173">
        <f>IF(A173="","",IFERROR(INDEX(Map_Line,MATCH(A173,Map_Code,0)),"UNMAPPED"))</f>
        <v/>
      </c>
      <c r="H173">
        <f>IF(A173="","",IFERROR(INDEX(Map_Stmt,MATCH(A173,Map_Code,0)),"UNMAPPED"))</f>
        <v/>
      </c>
      <c r="I173" s="7">
        <f>IF(A173="",0,IFERROR(F173*INDEX(Map_Sign,MATCH(A173,Map_Code,0)),0))</f>
        <v/>
      </c>
      <c r="J173">
        <f>IF(C173="",0,YEAR(C173))</f>
        <v/>
      </c>
      <c r="K173">
        <f>IF(C173="",0,MONTH(C173))</f>
        <v/>
      </c>
    </row>
    <row r="174">
      <c r="A174" s="4" t="n">
        <v>2100</v>
      </c>
      <c r="B174" s="4" t="inlineStr">
        <is>
          <t>Trade creditors</t>
        </is>
      </c>
      <c r="C174" s="18" t="n">
        <v>46112</v>
      </c>
      <c r="D174" s="16" t="n">
        <v>0</v>
      </c>
      <c r="E174" s="16" t="n">
        <v>7000</v>
      </c>
      <c r="F174" s="7">
        <f>D174-E174</f>
        <v/>
      </c>
      <c r="G174">
        <f>IF(A174="","",IFERROR(INDEX(Map_Line,MATCH(A174,Map_Code,0)),"UNMAPPED"))</f>
        <v/>
      </c>
      <c r="H174">
        <f>IF(A174="","",IFERROR(INDEX(Map_Stmt,MATCH(A174,Map_Code,0)),"UNMAPPED"))</f>
        <v/>
      </c>
      <c r="I174" s="7">
        <f>IF(A174="",0,IFERROR(F174*INDEX(Map_Sign,MATCH(A174,Map_Code,0)),0))</f>
        <v/>
      </c>
      <c r="J174">
        <f>IF(C174="",0,YEAR(C174))</f>
        <v/>
      </c>
      <c r="K174">
        <f>IF(C174="",0,MONTH(C174))</f>
        <v/>
      </c>
    </row>
    <row r="175">
      <c r="A175" s="4" t="n">
        <v>2300</v>
      </c>
      <c r="B175" s="4" t="inlineStr">
        <is>
          <t>Bank loan</t>
        </is>
      </c>
      <c r="C175" s="18" t="n">
        <v>46112</v>
      </c>
      <c r="D175" s="16" t="n">
        <v>5000</v>
      </c>
      <c r="E175" s="16" t="n">
        <v>0</v>
      </c>
      <c r="F175" s="7">
        <f>D175-E175</f>
        <v/>
      </c>
      <c r="G175">
        <f>IF(A175="","",IFERROR(INDEX(Map_Line,MATCH(A175,Map_Code,0)),"UNMAPPED"))</f>
        <v/>
      </c>
      <c r="H175">
        <f>IF(A175="","",IFERROR(INDEX(Map_Stmt,MATCH(A175,Map_Code,0)),"UNMAPPED"))</f>
        <v/>
      </c>
      <c r="I175" s="7">
        <f>IF(A175="",0,IFERROR(F175*INDEX(Map_Sign,MATCH(A175,Map_Code,0)),0))</f>
        <v/>
      </c>
      <c r="J175">
        <f>IF(C175="",0,YEAR(C175))</f>
        <v/>
      </c>
      <c r="K175">
        <f>IF(C175="",0,MONTH(C175))</f>
        <v/>
      </c>
    </row>
    <row r="176">
      <c r="A176" s="4" t="n">
        <v>4000</v>
      </c>
      <c r="B176" s="4" t="inlineStr">
        <is>
          <t>Sales</t>
        </is>
      </c>
      <c r="C176" s="18" t="n">
        <v>46142</v>
      </c>
      <c r="D176" s="16" t="n">
        <v>0</v>
      </c>
      <c r="E176" s="16" t="n">
        <v>388000</v>
      </c>
      <c r="F176" s="7">
        <f>D176-E176</f>
        <v/>
      </c>
      <c r="G176">
        <f>IF(A176="","",IFERROR(INDEX(Map_Line,MATCH(A176,Map_Code,0)),"UNMAPPED"))</f>
        <v/>
      </c>
      <c r="H176">
        <f>IF(A176="","",IFERROR(INDEX(Map_Stmt,MATCH(A176,Map_Code,0)),"UNMAPPED"))</f>
        <v/>
      </c>
      <c r="I176" s="7">
        <f>IF(A176="",0,IFERROR(F176*INDEX(Map_Sign,MATCH(A176,Map_Code,0)),0))</f>
        <v/>
      </c>
      <c r="J176">
        <f>IF(C176="",0,YEAR(C176))</f>
        <v/>
      </c>
      <c r="K176">
        <f>IF(C176="",0,MONTH(C176))</f>
        <v/>
      </c>
    </row>
    <row r="177">
      <c r="A177" s="4" t="n">
        <v>5000</v>
      </c>
      <c r="B177" s="4" t="inlineStr">
        <is>
          <t>Cost of sales</t>
        </is>
      </c>
      <c r="C177" s="18" t="n">
        <v>46142</v>
      </c>
      <c r="D177" s="16" t="n">
        <v>232800</v>
      </c>
      <c r="E177" s="16" t="n">
        <v>0</v>
      </c>
      <c r="F177" s="7">
        <f>D177-E177</f>
        <v/>
      </c>
      <c r="G177">
        <f>IF(A177="","",IFERROR(INDEX(Map_Line,MATCH(A177,Map_Code,0)),"UNMAPPED"))</f>
        <v/>
      </c>
      <c r="H177">
        <f>IF(A177="","",IFERROR(INDEX(Map_Stmt,MATCH(A177,Map_Code,0)),"UNMAPPED"))</f>
        <v/>
      </c>
      <c r="I177" s="7">
        <f>IF(A177="",0,IFERROR(F177*INDEX(Map_Sign,MATCH(A177,Map_Code,0)),0))</f>
        <v/>
      </c>
      <c r="J177">
        <f>IF(C177="",0,YEAR(C177))</f>
        <v/>
      </c>
      <c r="K177">
        <f>IF(C177="",0,MONTH(C177))</f>
        <v/>
      </c>
    </row>
    <row r="178">
      <c r="A178" s="4" t="n">
        <v>6000</v>
      </c>
      <c r="B178" s="4" t="inlineStr">
        <is>
          <t>Salaries</t>
        </is>
      </c>
      <c r="C178" s="18" t="n">
        <v>46142</v>
      </c>
      <c r="D178" s="16" t="n">
        <v>80000</v>
      </c>
      <c r="E178" s="16" t="n">
        <v>0</v>
      </c>
      <c r="F178" s="7">
        <f>D178-E178</f>
        <v/>
      </c>
      <c r="G178">
        <f>IF(A178="","",IFERROR(INDEX(Map_Line,MATCH(A178,Map_Code,0)),"UNMAPPED"))</f>
        <v/>
      </c>
      <c r="H178">
        <f>IF(A178="","",IFERROR(INDEX(Map_Stmt,MATCH(A178,Map_Code,0)),"UNMAPPED"))</f>
        <v/>
      </c>
      <c r="I178" s="7">
        <f>IF(A178="",0,IFERROR(F178*INDEX(Map_Sign,MATCH(A178,Map_Code,0)),0))</f>
        <v/>
      </c>
      <c r="J178">
        <f>IF(C178="",0,YEAR(C178))</f>
        <v/>
      </c>
      <c r="K178">
        <f>IF(C178="",0,MONTH(C178))</f>
        <v/>
      </c>
    </row>
    <row r="179">
      <c r="A179" s="4" t="n">
        <v>6100</v>
      </c>
      <c r="B179" s="4" t="inlineStr">
        <is>
          <t>Rent and rates</t>
        </is>
      </c>
      <c r="C179" s="18" t="n">
        <v>46142</v>
      </c>
      <c r="D179" s="16" t="n">
        <v>14500</v>
      </c>
      <c r="E179" s="16" t="n">
        <v>0</v>
      </c>
      <c r="F179" s="7">
        <f>D179-E179</f>
        <v/>
      </c>
      <c r="G179">
        <f>IF(A179="","",IFERROR(INDEX(Map_Line,MATCH(A179,Map_Code,0)),"UNMAPPED"))</f>
        <v/>
      </c>
      <c r="H179">
        <f>IF(A179="","",IFERROR(INDEX(Map_Stmt,MATCH(A179,Map_Code,0)),"UNMAPPED"))</f>
        <v/>
      </c>
      <c r="I179" s="7">
        <f>IF(A179="",0,IFERROR(F179*INDEX(Map_Sign,MATCH(A179,Map_Code,0)),0))</f>
        <v/>
      </c>
      <c r="J179">
        <f>IF(C179="",0,YEAR(C179))</f>
        <v/>
      </c>
      <c r="K179">
        <f>IF(C179="",0,MONTH(C179))</f>
        <v/>
      </c>
    </row>
    <row r="180">
      <c r="A180" s="4" t="n">
        <v>6200</v>
      </c>
      <c r="B180" s="4" t="inlineStr">
        <is>
          <t>Other overheads</t>
        </is>
      </c>
      <c r="C180" s="18" t="n">
        <v>46142</v>
      </c>
      <c r="D180" s="16" t="n">
        <v>23000</v>
      </c>
      <c r="E180" s="16" t="n">
        <v>0</v>
      </c>
      <c r="F180" s="7">
        <f>D180-E180</f>
        <v/>
      </c>
      <c r="G180">
        <f>IF(A180="","",IFERROR(INDEX(Map_Line,MATCH(A180,Map_Code,0)),"UNMAPPED"))</f>
        <v/>
      </c>
      <c r="H180">
        <f>IF(A180="","",IFERROR(INDEX(Map_Stmt,MATCH(A180,Map_Code,0)),"UNMAPPED"))</f>
        <v/>
      </c>
      <c r="I180" s="7">
        <f>IF(A180="",0,IFERROR(F180*INDEX(Map_Sign,MATCH(A180,Map_Code,0)),0))</f>
        <v/>
      </c>
      <c r="J180">
        <f>IF(C180="",0,YEAR(C180))</f>
        <v/>
      </c>
      <c r="K180">
        <f>IF(C180="",0,MONTH(C180))</f>
        <v/>
      </c>
    </row>
    <row r="181">
      <c r="A181" s="4" t="n">
        <v>6800</v>
      </c>
      <c r="B181" s="4" t="inlineStr">
        <is>
          <t>Depreciation</t>
        </is>
      </c>
      <c r="C181" s="18" t="n">
        <v>46142</v>
      </c>
      <c r="D181" s="16" t="n">
        <v>6000</v>
      </c>
      <c r="E181" s="16" t="n">
        <v>0</v>
      </c>
      <c r="F181" s="7">
        <f>D181-E181</f>
        <v/>
      </c>
      <c r="G181">
        <f>IF(A181="","",IFERROR(INDEX(Map_Line,MATCH(A181,Map_Code,0)),"UNMAPPED"))</f>
        <v/>
      </c>
      <c r="H181">
        <f>IF(A181="","",IFERROR(INDEX(Map_Stmt,MATCH(A181,Map_Code,0)),"UNMAPPED"))</f>
        <v/>
      </c>
      <c r="I181" s="7">
        <f>IF(A181="",0,IFERROR(F181*INDEX(Map_Sign,MATCH(A181,Map_Code,0)),0))</f>
        <v/>
      </c>
      <c r="J181">
        <f>IF(C181="",0,YEAR(C181))</f>
        <v/>
      </c>
      <c r="K181">
        <f>IF(C181="",0,MONTH(C181))</f>
        <v/>
      </c>
    </row>
    <row r="182">
      <c r="A182" s="4" t="n">
        <v>1000</v>
      </c>
      <c r="B182" s="4" t="inlineStr">
        <is>
          <t>Fixed assets (net book value)</t>
        </is>
      </c>
      <c r="C182" s="18" t="n">
        <v>46142</v>
      </c>
      <c r="D182" s="16" t="n">
        <v>0</v>
      </c>
      <c r="E182" s="16" t="n">
        <v>6000</v>
      </c>
      <c r="F182" s="7">
        <f>D182-E182</f>
        <v/>
      </c>
      <c r="G182">
        <f>IF(A182="","",IFERROR(INDEX(Map_Line,MATCH(A182,Map_Code,0)),"UNMAPPED"))</f>
        <v/>
      </c>
      <c r="H182">
        <f>IF(A182="","",IFERROR(INDEX(Map_Stmt,MATCH(A182,Map_Code,0)),"UNMAPPED"))</f>
        <v/>
      </c>
      <c r="I182" s="7">
        <f>IF(A182="",0,IFERROR(F182*INDEX(Map_Sign,MATCH(A182,Map_Code,0)),0))</f>
        <v/>
      </c>
      <c r="J182">
        <f>IF(C182="",0,YEAR(C182))</f>
        <v/>
      </c>
      <c r="K182">
        <f>IF(C182="",0,MONTH(C182))</f>
        <v/>
      </c>
    </row>
    <row r="183">
      <c r="A183" s="4" t="n">
        <v>1100</v>
      </c>
      <c r="B183" s="4" t="inlineStr">
        <is>
          <t>Trade debtors</t>
        </is>
      </c>
      <c r="C183" s="18" t="n">
        <v>46142</v>
      </c>
      <c r="D183" s="16" t="n">
        <v>0</v>
      </c>
      <c r="E183" s="16" t="n">
        <v>8000</v>
      </c>
      <c r="F183" s="7">
        <f>D183-E183</f>
        <v/>
      </c>
      <c r="G183">
        <f>IF(A183="","",IFERROR(INDEX(Map_Line,MATCH(A183,Map_Code,0)),"UNMAPPED"))</f>
        <v/>
      </c>
      <c r="H183">
        <f>IF(A183="","",IFERROR(INDEX(Map_Stmt,MATCH(A183,Map_Code,0)),"UNMAPPED"))</f>
        <v/>
      </c>
      <c r="I183" s="7">
        <f>IF(A183="",0,IFERROR(F183*INDEX(Map_Sign,MATCH(A183,Map_Code,0)),0))</f>
        <v/>
      </c>
      <c r="J183">
        <f>IF(C183="",0,YEAR(C183))</f>
        <v/>
      </c>
      <c r="K183">
        <f>IF(C183="",0,MONTH(C183))</f>
        <v/>
      </c>
    </row>
    <row r="184">
      <c r="A184" s="4" t="n">
        <v>1200</v>
      </c>
      <c r="B184" s="4" t="inlineStr">
        <is>
          <t>Cash at bank</t>
        </is>
      </c>
      <c r="C184" s="18" t="n">
        <v>46142</v>
      </c>
      <c r="D184" s="16" t="n">
        <v>37700</v>
      </c>
      <c r="E184" s="16" t="n">
        <v>0</v>
      </c>
      <c r="F184" s="7">
        <f>D184-E184</f>
        <v/>
      </c>
      <c r="G184">
        <f>IF(A184="","",IFERROR(INDEX(Map_Line,MATCH(A184,Map_Code,0)),"UNMAPPED"))</f>
        <v/>
      </c>
      <c r="H184">
        <f>IF(A184="","",IFERROR(INDEX(Map_Stmt,MATCH(A184,Map_Code,0)),"UNMAPPED"))</f>
        <v/>
      </c>
      <c r="I184" s="7">
        <f>IF(A184="",0,IFERROR(F184*INDEX(Map_Sign,MATCH(A184,Map_Code,0)),0))</f>
        <v/>
      </c>
      <c r="J184">
        <f>IF(C184="",0,YEAR(C184))</f>
        <v/>
      </c>
      <c r="K184">
        <f>IF(C184="",0,MONTH(C184))</f>
        <v/>
      </c>
    </row>
    <row r="185">
      <c r="A185" s="4" t="n">
        <v>2100</v>
      </c>
      <c r="B185" s="4" t="inlineStr">
        <is>
          <t>Trade creditors</t>
        </is>
      </c>
      <c r="C185" s="18" t="n">
        <v>46142</v>
      </c>
      <c r="D185" s="16" t="n">
        <v>3000</v>
      </c>
      <c r="E185" s="16" t="n">
        <v>0</v>
      </c>
      <c r="F185" s="7">
        <f>D185-E185</f>
        <v/>
      </c>
      <c r="G185">
        <f>IF(A185="","",IFERROR(INDEX(Map_Line,MATCH(A185,Map_Code,0)),"UNMAPPED"))</f>
        <v/>
      </c>
      <c r="H185">
        <f>IF(A185="","",IFERROR(INDEX(Map_Stmt,MATCH(A185,Map_Code,0)),"UNMAPPED"))</f>
        <v/>
      </c>
      <c r="I185" s="7">
        <f>IF(A185="",0,IFERROR(F185*INDEX(Map_Sign,MATCH(A185,Map_Code,0)),0))</f>
        <v/>
      </c>
      <c r="J185">
        <f>IF(C185="",0,YEAR(C185))</f>
        <v/>
      </c>
      <c r="K185">
        <f>IF(C185="",0,MONTH(C185))</f>
        <v/>
      </c>
    </row>
    <row r="186">
      <c r="A186" s="4" t="n">
        <v>2300</v>
      </c>
      <c r="B186" s="4" t="inlineStr">
        <is>
          <t>Bank loan</t>
        </is>
      </c>
      <c r="C186" s="18" t="n">
        <v>46142</v>
      </c>
      <c r="D186" s="16" t="n">
        <v>5000</v>
      </c>
      <c r="E186" s="16" t="n">
        <v>0</v>
      </c>
      <c r="F186" s="7">
        <f>D186-E186</f>
        <v/>
      </c>
      <c r="G186">
        <f>IF(A186="","",IFERROR(INDEX(Map_Line,MATCH(A186,Map_Code,0)),"UNMAPPED"))</f>
        <v/>
      </c>
      <c r="H186">
        <f>IF(A186="","",IFERROR(INDEX(Map_Stmt,MATCH(A186,Map_Code,0)),"UNMAPPED"))</f>
        <v/>
      </c>
      <c r="I186" s="7">
        <f>IF(A186="",0,IFERROR(F186*INDEX(Map_Sign,MATCH(A186,Map_Code,0)),0))</f>
        <v/>
      </c>
      <c r="J186">
        <f>IF(C186="",0,YEAR(C186))</f>
        <v/>
      </c>
      <c r="K186">
        <f>IF(C186="",0,MONTH(C186))</f>
        <v/>
      </c>
    </row>
    <row r="187">
      <c r="A187" s="4" t="n">
        <v>4000</v>
      </c>
      <c r="B187" s="4" t="inlineStr">
        <is>
          <t>Sales</t>
        </is>
      </c>
      <c r="C187" s="18" t="n">
        <v>46173</v>
      </c>
      <c r="D187" s="16" t="n">
        <v>0</v>
      </c>
      <c r="E187" s="16" t="n">
        <v>401000</v>
      </c>
      <c r="F187" s="7">
        <f>D187-E187</f>
        <v/>
      </c>
      <c r="G187">
        <f>IF(A187="","",IFERROR(INDEX(Map_Line,MATCH(A187,Map_Code,0)),"UNMAPPED"))</f>
        <v/>
      </c>
      <c r="H187">
        <f>IF(A187="","",IFERROR(INDEX(Map_Stmt,MATCH(A187,Map_Code,0)),"UNMAPPED"))</f>
        <v/>
      </c>
      <c r="I187" s="7">
        <f>IF(A187="",0,IFERROR(F187*INDEX(Map_Sign,MATCH(A187,Map_Code,0)),0))</f>
        <v/>
      </c>
      <c r="J187">
        <f>IF(C187="",0,YEAR(C187))</f>
        <v/>
      </c>
      <c r="K187">
        <f>IF(C187="",0,MONTH(C187))</f>
        <v/>
      </c>
    </row>
    <row r="188">
      <c r="A188" s="4" t="n">
        <v>5000</v>
      </c>
      <c r="B188" s="4" t="inlineStr">
        <is>
          <t>Cost of sales</t>
        </is>
      </c>
      <c r="C188" s="18" t="n">
        <v>46173</v>
      </c>
      <c r="D188" s="16" t="n">
        <v>240600</v>
      </c>
      <c r="E188" s="16" t="n">
        <v>0</v>
      </c>
      <c r="F188" s="7">
        <f>D188-E188</f>
        <v/>
      </c>
      <c r="G188">
        <f>IF(A188="","",IFERROR(INDEX(Map_Line,MATCH(A188,Map_Code,0)),"UNMAPPED"))</f>
        <v/>
      </c>
      <c r="H188">
        <f>IF(A188="","",IFERROR(INDEX(Map_Stmt,MATCH(A188,Map_Code,0)),"UNMAPPED"))</f>
        <v/>
      </c>
      <c r="I188" s="7">
        <f>IF(A188="",0,IFERROR(F188*INDEX(Map_Sign,MATCH(A188,Map_Code,0)),0))</f>
        <v/>
      </c>
      <c r="J188">
        <f>IF(C188="",0,YEAR(C188))</f>
        <v/>
      </c>
      <c r="K188">
        <f>IF(C188="",0,MONTH(C188))</f>
        <v/>
      </c>
    </row>
    <row r="189">
      <c r="A189" s="4" t="n">
        <v>6000</v>
      </c>
      <c r="B189" s="4" t="inlineStr">
        <is>
          <t>Salaries</t>
        </is>
      </c>
      <c r="C189" s="18" t="n">
        <v>46173</v>
      </c>
      <c r="D189" s="16" t="n">
        <v>80000</v>
      </c>
      <c r="E189" s="16" t="n">
        <v>0</v>
      </c>
      <c r="F189" s="7">
        <f>D189-E189</f>
        <v/>
      </c>
      <c r="G189">
        <f>IF(A189="","",IFERROR(INDEX(Map_Line,MATCH(A189,Map_Code,0)),"UNMAPPED"))</f>
        <v/>
      </c>
      <c r="H189">
        <f>IF(A189="","",IFERROR(INDEX(Map_Stmt,MATCH(A189,Map_Code,0)),"UNMAPPED"))</f>
        <v/>
      </c>
      <c r="I189" s="7">
        <f>IF(A189="",0,IFERROR(F189*INDEX(Map_Sign,MATCH(A189,Map_Code,0)),0))</f>
        <v/>
      </c>
      <c r="J189">
        <f>IF(C189="",0,YEAR(C189))</f>
        <v/>
      </c>
      <c r="K189">
        <f>IF(C189="",0,MONTH(C189))</f>
        <v/>
      </c>
    </row>
    <row r="190">
      <c r="A190" s="4" t="n">
        <v>6100</v>
      </c>
      <c r="B190" s="4" t="inlineStr">
        <is>
          <t>Rent and rates</t>
        </is>
      </c>
      <c r="C190" s="18" t="n">
        <v>46173</v>
      </c>
      <c r="D190" s="16" t="n">
        <v>14500</v>
      </c>
      <c r="E190" s="16" t="n">
        <v>0</v>
      </c>
      <c r="F190" s="7">
        <f>D190-E190</f>
        <v/>
      </c>
      <c r="G190">
        <f>IF(A190="","",IFERROR(INDEX(Map_Line,MATCH(A190,Map_Code,0)),"UNMAPPED"))</f>
        <v/>
      </c>
      <c r="H190">
        <f>IF(A190="","",IFERROR(INDEX(Map_Stmt,MATCH(A190,Map_Code,0)),"UNMAPPED"))</f>
        <v/>
      </c>
      <c r="I190" s="7">
        <f>IF(A190="",0,IFERROR(F190*INDEX(Map_Sign,MATCH(A190,Map_Code,0)),0))</f>
        <v/>
      </c>
      <c r="J190">
        <f>IF(C190="",0,YEAR(C190))</f>
        <v/>
      </c>
      <c r="K190">
        <f>IF(C190="",0,MONTH(C190))</f>
        <v/>
      </c>
    </row>
    <row r="191">
      <c r="A191" s="4" t="n">
        <v>6200</v>
      </c>
      <c r="B191" s="4" t="inlineStr">
        <is>
          <t>Other overheads</t>
        </is>
      </c>
      <c r="C191" s="18" t="n">
        <v>46173</v>
      </c>
      <c r="D191" s="16" t="n">
        <v>23000</v>
      </c>
      <c r="E191" s="16" t="n">
        <v>0</v>
      </c>
      <c r="F191" s="7">
        <f>D191-E191</f>
        <v/>
      </c>
      <c r="G191">
        <f>IF(A191="","",IFERROR(INDEX(Map_Line,MATCH(A191,Map_Code,0)),"UNMAPPED"))</f>
        <v/>
      </c>
      <c r="H191">
        <f>IF(A191="","",IFERROR(INDEX(Map_Stmt,MATCH(A191,Map_Code,0)),"UNMAPPED"))</f>
        <v/>
      </c>
      <c r="I191" s="7">
        <f>IF(A191="",0,IFERROR(F191*INDEX(Map_Sign,MATCH(A191,Map_Code,0)),0))</f>
        <v/>
      </c>
      <c r="J191">
        <f>IF(C191="",0,YEAR(C191))</f>
        <v/>
      </c>
      <c r="K191">
        <f>IF(C191="",0,MONTH(C191))</f>
        <v/>
      </c>
    </row>
    <row r="192">
      <c r="A192" s="4" t="n">
        <v>6800</v>
      </c>
      <c r="B192" s="4" t="inlineStr">
        <is>
          <t>Depreciation</t>
        </is>
      </c>
      <c r="C192" s="18" t="n">
        <v>46173</v>
      </c>
      <c r="D192" s="16" t="n">
        <v>6000</v>
      </c>
      <c r="E192" s="16" t="n">
        <v>0</v>
      </c>
      <c r="F192" s="7">
        <f>D192-E192</f>
        <v/>
      </c>
      <c r="G192">
        <f>IF(A192="","",IFERROR(INDEX(Map_Line,MATCH(A192,Map_Code,0)),"UNMAPPED"))</f>
        <v/>
      </c>
      <c r="H192">
        <f>IF(A192="","",IFERROR(INDEX(Map_Stmt,MATCH(A192,Map_Code,0)),"UNMAPPED"))</f>
        <v/>
      </c>
      <c r="I192" s="7">
        <f>IF(A192="",0,IFERROR(F192*INDEX(Map_Sign,MATCH(A192,Map_Code,0)),0))</f>
        <v/>
      </c>
      <c r="J192">
        <f>IF(C192="",0,YEAR(C192))</f>
        <v/>
      </c>
      <c r="K192">
        <f>IF(C192="",0,MONTH(C192))</f>
        <v/>
      </c>
    </row>
    <row r="193">
      <c r="A193" s="4" t="n">
        <v>1000</v>
      </c>
      <c r="B193" s="4" t="inlineStr">
        <is>
          <t>Fixed assets (net book value)</t>
        </is>
      </c>
      <c r="C193" s="18" t="n">
        <v>46173</v>
      </c>
      <c r="D193" s="16" t="n">
        <v>4000</v>
      </c>
      <c r="E193" s="16" t="n">
        <v>0</v>
      </c>
      <c r="F193" s="7">
        <f>D193-E193</f>
        <v/>
      </c>
      <c r="G193">
        <f>IF(A193="","",IFERROR(INDEX(Map_Line,MATCH(A193,Map_Code,0)),"UNMAPPED"))</f>
        <v/>
      </c>
      <c r="H193">
        <f>IF(A193="","",IFERROR(INDEX(Map_Stmt,MATCH(A193,Map_Code,0)),"UNMAPPED"))</f>
        <v/>
      </c>
      <c r="I193" s="7">
        <f>IF(A193="",0,IFERROR(F193*INDEX(Map_Sign,MATCH(A193,Map_Code,0)),0))</f>
        <v/>
      </c>
      <c r="J193">
        <f>IF(C193="",0,YEAR(C193))</f>
        <v/>
      </c>
      <c r="K193">
        <f>IF(C193="",0,MONTH(C193))</f>
        <v/>
      </c>
    </row>
    <row r="194">
      <c r="A194" s="4" t="n">
        <v>1100</v>
      </c>
      <c r="B194" s="4" t="inlineStr">
        <is>
          <t>Trade debtors</t>
        </is>
      </c>
      <c r="C194" s="18" t="n">
        <v>46173</v>
      </c>
      <c r="D194" s="16" t="n">
        <v>16000</v>
      </c>
      <c r="E194" s="16" t="n">
        <v>0</v>
      </c>
      <c r="F194" s="7">
        <f>D194-E194</f>
        <v/>
      </c>
      <c r="G194">
        <f>IF(A194="","",IFERROR(INDEX(Map_Line,MATCH(A194,Map_Code,0)),"UNMAPPED"))</f>
        <v/>
      </c>
      <c r="H194">
        <f>IF(A194="","",IFERROR(INDEX(Map_Stmt,MATCH(A194,Map_Code,0)),"UNMAPPED"))</f>
        <v/>
      </c>
      <c r="I194" s="7">
        <f>IF(A194="",0,IFERROR(F194*INDEX(Map_Sign,MATCH(A194,Map_Code,0)),0))</f>
        <v/>
      </c>
      <c r="J194">
        <f>IF(C194="",0,YEAR(C194))</f>
        <v/>
      </c>
      <c r="K194">
        <f>IF(C194="",0,MONTH(C194))</f>
        <v/>
      </c>
    </row>
    <row r="195">
      <c r="A195" s="4" t="n">
        <v>1200</v>
      </c>
      <c r="B195" s="4" t="inlineStr">
        <is>
          <t>Cash at bank</t>
        </is>
      </c>
      <c r="C195" s="18" t="n">
        <v>46173</v>
      </c>
      <c r="D195" s="16" t="n">
        <v>17900</v>
      </c>
      <c r="E195" s="16" t="n">
        <v>0</v>
      </c>
      <c r="F195" s="7">
        <f>D195-E195</f>
        <v/>
      </c>
      <c r="G195">
        <f>IF(A195="","",IFERROR(INDEX(Map_Line,MATCH(A195,Map_Code,0)),"UNMAPPED"))</f>
        <v/>
      </c>
      <c r="H195">
        <f>IF(A195="","",IFERROR(INDEX(Map_Stmt,MATCH(A195,Map_Code,0)),"UNMAPPED"))</f>
        <v/>
      </c>
      <c r="I195" s="7">
        <f>IF(A195="",0,IFERROR(F195*INDEX(Map_Sign,MATCH(A195,Map_Code,0)),0))</f>
        <v/>
      </c>
      <c r="J195">
        <f>IF(C195="",0,YEAR(C195))</f>
        <v/>
      </c>
      <c r="K195">
        <f>IF(C195="",0,MONTH(C195))</f>
        <v/>
      </c>
    </row>
    <row r="196">
      <c r="A196" s="4" t="n">
        <v>2100</v>
      </c>
      <c r="B196" s="4" t="inlineStr">
        <is>
          <t>Trade creditors</t>
        </is>
      </c>
      <c r="C196" s="18" t="n">
        <v>46173</v>
      </c>
      <c r="D196" s="16" t="n">
        <v>0</v>
      </c>
      <c r="E196" s="16" t="n">
        <v>6000</v>
      </c>
      <c r="F196" s="7">
        <f>D196-E196</f>
        <v/>
      </c>
      <c r="G196">
        <f>IF(A196="","",IFERROR(INDEX(Map_Line,MATCH(A196,Map_Code,0)),"UNMAPPED"))</f>
        <v/>
      </c>
      <c r="H196">
        <f>IF(A196="","",IFERROR(INDEX(Map_Stmt,MATCH(A196,Map_Code,0)),"UNMAPPED"))</f>
        <v/>
      </c>
      <c r="I196" s="7">
        <f>IF(A196="",0,IFERROR(F196*INDEX(Map_Sign,MATCH(A196,Map_Code,0)),0))</f>
        <v/>
      </c>
      <c r="J196">
        <f>IF(C196="",0,YEAR(C196))</f>
        <v/>
      </c>
      <c r="K196">
        <f>IF(C196="",0,MONTH(C196))</f>
        <v/>
      </c>
    </row>
    <row r="197">
      <c r="A197" s="4" t="n">
        <v>2300</v>
      </c>
      <c r="B197" s="4" t="inlineStr">
        <is>
          <t>Bank loan</t>
        </is>
      </c>
      <c r="C197" s="18" t="n">
        <v>46173</v>
      </c>
      <c r="D197" s="16" t="n">
        <v>5000</v>
      </c>
      <c r="E197" s="16" t="n">
        <v>0</v>
      </c>
      <c r="F197" s="7">
        <f>D197-E197</f>
        <v/>
      </c>
      <c r="G197">
        <f>IF(A197="","",IFERROR(INDEX(Map_Line,MATCH(A197,Map_Code,0)),"UNMAPPED"))</f>
        <v/>
      </c>
      <c r="H197">
        <f>IF(A197="","",IFERROR(INDEX(Map_Stmt,MATCH(A197,Map_Code,0)),"UNMAPPED"))</f>
        <v/>
      </c>
      <c r="I197" s="7">
        <f>IF(A197="",0,IFERROR(F197*INDEX(Map_Sign,MATCH(A197,Map_Code,0)),0))</f>
        <v/>
      </c>
      <c r="J197">
        <f>IF(C197="",0,YEAR(C197))</f>
        <v/>
      </c>
      <c r="K197">
        <f>IF(C197="",0,MONTH(C197))</f>
        <v/>
      </c>
    </row>
    <row r="198">
      <c r="A198" s="4" t="n">
        <v>4000</v>
      </c>
      <c r="B198" s="4" t="inlineStr">
        <is>
          <t>Sales</t>
        </is>
      </c>
      <c r="C198" s="18" t="n">
        <v>46203</v>
      </c>
      <c r="D198" s="16" t="n">
        <v>0</v>
      </c>
      <c r="E198" s="16" t="n">
        <v>405000</v>
      </c>
      <c r="F198" s="7">
        <f>D198-E198</f>
        <v/>
      </c>
      <c r="G198">
        <f>IF(A198="","",IFERROR(INDEX(Map_Line,MATCH(A198,Map_Code,0)),"UNMAPPED"))</f>
        <v/>
      </c>
      <c r="H198">
        <f>IF(A198="","",IFERROR(INDEX(Map_Stmt,MATCH(A198,Map_Code,0)),"UNMAPPED"))</f>
        <v/>
      </c>
      <c r="I198" s="7">
        <f>IF(A198="",0,IFERROR(F198*INDEX(Map_Sign,MATCH(A198,Map_Code,0)),0))</f>
        <v/>
      </c>
      <c r="J198">
        <f>IF(C198="",0,YEAR(C198))</f>
        <v/>
      </c>
      <c r="K198">
        <f>IF(C198="",0,MONTH(C198))</f>
        <v/>
      </c>
    </row>
    <row r="199">
      <c r="A199" s="4" t="n">
        <v>5000</v>
      </c>
      <c r="B199" s="4" t="inlineStr">
        <is>
          <t>Cost of sales</t>
        </is>
      </c>
      <c r="C199" s="18" t="n">
        <v>46203</v>
      </c>
      <c r="D199" s="16" t="n">
        <v>243000</v>
      </c>
      <c r="E199" s="16" t="n">
        <v>0</v>
      </c>
      <c r="F199" s="7">
        <f>D199-E199</f>
        <v/>
      </c>
      <c r="G199">
        <f>IF(A199="","",IFERROR(INDEX(Map_Line,MATCH(A199,Map_Code,0)),"UNMAPPED"))</f>
        <v/>
      </c>
      <c r="H199">
        <f>IF(A199="","",IFERROR(INDEX(Map_Stmt,MATCH(A199,Map_Code,0)),"UNMAPPED"))</f>
        <v/>
      </c>
      <c r="I199" s="7">
        <f>IF(A199="",0,IFERROR(F199*INDEX(Map_Sign,MATCH(A199,Map_Code,0)),0))</f>
        <v/>
      </c>
      <c r="J199">
        <f>IF(C199="",0,YEAR(C199))</f>
        <v/>
      </c>
      <c r="K199">
        <f>IF(C199="",0,MONTH(C199))</f>
        <v/>
      </c>
    </row>
    <row r="200">
      <c r="A200" s="4" t="n">
        <v>6000</v>
      </c>
      <c r="B200" s="4" t="inlineStr">
        <is>
          <t>Salaries</t>
        </is>
      </c>
      <c r="C200" s="18" t="n">
        <v>46203</v>
      </c>
      <c r="D200" s="16" t="n">
        <v>80000</v>
      </c>
      <c r="E200" s="16" t="n">
        <v>0</v>
      </c>
      <c r="F200" s="7">
        <f>D200-E200</f>
        <v/>
      </c>
      <c r="G200">
        <f>IF(A200="","",IFERROR(INDEX(Map_Line,MATCH(A200,Map_Code,0)),"UNMAPPED"))</f>
        <v/>
      </c>
      <c r="H200">
        <f>IF(A200="","",IFERROR(INDEX(Map_Stmt,MATCH(A200,Map_Code,0)),"UNMAPPED"))</f>
        <v/>
      </c>
      <c r="I200" s="7">
        <f>IF(A200="",0,IFERROR(F200*INDEX(Map_Sign,MATCH(A200,Map_Code,0)),0))</f>
        <v/>
      </c>
      <c r="J200">
        <f>IF(C200="",0,YEAR(C200))</f>
        <v/>
      </c>
      <c r="K200">
        <f>IF(C200="",0,MONTH(C200))</f>
        <v/>
      </c>
    </row>
    <row r="201">
      <c r="A201" s="4" t="n">
        <v>6100</v>
      </c>
      <c r="B201" s="4" t="inlineStr">
        <is>
          <t>Rent and rates</t>
        </is>
      </c>
      <c r="C201" s="18" t="n">
        <v>46203</v>
      </c>
      <c r="D201" s="16" t="n">
        <v>14500</v>
      </c>
      <c r="E201" s="16" t="n">
        <v>0</v>
      </c>
      <c r="F201" s="7">
        <f>D201-E201</f>
        <v/>
      </c>
      <c r="G201">
        <f>IF(A201="","",IFERROR(INDEX(Map_Line,MATCH(A201,Map_Code,0)),"UNMAPPED"))</f>
        <v/>
      </c>
      <c r="H201">
        <f>IF(A201="","",IFERROR(INDEX(Map_Stmt,MATCH(A201,Map_Code,0)),"UNMAPPED"))</f>
        <v/>
      </c>
      <c r="I201" s="7">
        <f>IF(A201="",0,IFERROR(F201*INDEX(Map_Sign,MATCH(A201,Map_Code,0)),0))</f>
        <v/>
      </c>
      <c r="J201">
        <f>IF(C201="",0,YEAR(C201))</f>
        <v/>
      </c>
      <c r="K201">
        <f>IF(C201="",0,MONTH(C201))</f>
        <v/>
      </c>
    </row>
    <row r="202">
      <c r="A202" s="4" t="n">
        <v>6200</v>
      </c>
      <c r="B202" s="4" t="inlineStr">
        <is>
          <t>Other overheads</t>
        </is>
      </c>
      <c r="C202" s="18" t="n">
        <v>46203</v>
      </c>
      <c r="D202" s="16" t="n">
        <v>23000</v>
      </c>
      <c r="E202" s="16" t="n">
        <v>0</v>
      </c>
      <c r="F202" s="7">
        <f>D202-E202</f>
        <v/>
      </c>
      <c r="G202">
        <f>IF(A202="","",IFERROR(INDEX(Map_Line,MATCH(A202,Map_Code,0)),"UNMAPPED"))</f>
        <v/>
      </c>
      <c r="H202">
        <f>IF(A202="","",IFERROR(INDEX(Map_Stmt,MATCH(A202,Map_Code,0)),"UNMAPPED"))</f>
        <v/>
      </c>
      <c r="I202" s="7">
        <f>IF(A202="",0,IFERROR(F202*INDEX(Map_Sign,MATCH(A202,Map_Code,0)),0))</f>
        <v/>
      </c>
      <c r="J202">
        <f>IF(C202="",0,YEAR(C202))</f>
        <v/>
      </c>
      <c r="K202">
        <f>IF(C202="",0,MONTH(C202))</f>
        <v/>
      </c>
    </row>
    <row r="203">
      <c r="A203" s="4" t="n">
        <v>6800</v>
      </c>
      <c r="B203" s="4" t="inlineStr">
        <is>
          <t>Depreciation</t>
        </is>
      </c>
      <c r="C203" s="18" t="n">
        <v>46203</v>
      </c>
      <c r="D203" s="16" t="n">
        <v>6000</v>
      </c>
      <c r="E203" s="16" t="n">
        <v>0</v>
      </c>
      <c r="F203" s="7">
        <f>D203-E203</f>
        <v/>
      </c>
      <c r="G203">
        <f>IF(A203="","",IFERROR(INDEX(Map_Line,MATCH(A203,Map_Code,0)),"UNMAPPED"))</f>
        <v/>
      </c>
      <c r="H203">
        <f>IF(A203="","",IFERROR(INDEX(Map_Stmt,MATCH(A203,Map_Code,0)),"UNMAPPED"))</f>
        <v/>
      </c>
      <c r="I203" s="7">
        <f>IF(A203="",0,IFERROR(F203*INDEX(Map_Sign,MATCH(A203,Map_Code,0)),0))</f>
        <v/>
      </c>
      <c r="J203">
        <f>IF(C203="",0,YEAR(C203))</f>
        <v/>
      </c>
      <c r="K203">
        <f>IF(C203="",0,MONTH(C203))</f>
        <v/>
      </c>
    </row>
    <row r="204">
      <c r="A204" s="4" t="n">
        <v>1000</v>
      </c>
      <c r="B204" s="4" t="inlineStr">
        <is>
          <t>Fixed assets (net book value)</t>
        </is>
      </c>
      <c r="C204" s="18" t="n">
        <v>46203</v>
      </c>
      <c r="D204" s="16" t="n">
        <v>0</v>
      </c>
      <c r="E204" s="16" t="n">
        <v>6000</v>
      </c>
      <c r="F204" s="7">
        <f>D204-E204</f>
        <v/>
      </c>
      <c r="G204">
        <f>IF(A204="","",IFERROR(INDEX(Map_Line,MATCH(A204,Map_Code,0)),"UNMAPPED"))</f>
        <v/>
      </c>
      <c r="H204">
        <f>IF(A204="","",IFERROR(INDEX(Map_Stmt,MATCH(A204,Map_Code,0)),"UNMAPPED"))</f>
        <v/>
      </c>
      <c r="I204" s="7">
        <f>IF(A204="",0,IFERROR(F204*INDEX(Map_Sign,MATCH(A204,Map_Code,0)),0))</f>
        <v/>
      </c>
      <c r="J204">
        <f>IF(C204="",0,YEAR(C204))</f>
        <v/>
      </c>
      <c r="K204">
        <f>IF(C204="",0,MONTH(C204))</f>
        <v/>
      </c>
    </row>
    <row r="205">
      <c r="A205" s="4" t="n">
        <v>1100</v>
      </c>
      <c r="B205" s="4" t="inlineStr">
        <is>
          <t>Trade debtors</t>
        </is>
      </c>
      <c r="C205" s="18" t="n">
        <v>46203</v>
      </c>
      <c r="D205" s="16" t="n">
        <v>5000</v>
      </c>
      <c r="E205" s="16" t="n">
        <v>0</v>
      </c>
      <c r="F205" s="7">
        <f>D205-E205</f>
        <v/>
      </c>
      <c r="G205">
        <f>IF(A205="","",IFERROR(INDEX(Map_Line,MATCH(A205,Map_Code,0)),"UNMAPPED"))</f>
        <v/>
      </c>
      <c r="H205">
        <f>IF(A205="","",IFERROR(INDEX(Map_Stmt,MATCH(A205,Map_Code,0)),"UNMAPPED"))</f>
        <v/>
      </c>
      <c r="I205" s="7">
        <f>IF(A205="",0,IFERROR(F205*INDEX(Map_Sign,MATCH(A205,Map_Code,0)),0))</f>
        <v/>
      </c>
      <c r="J205">
        <f>IF(C205="",0,YEAR(C205))</f>
        <v/>
      </c>
      <c r="K205">
        <f>IF(C205="",0,MONTH(C205))</f>
        <v/>
      </c>
    </row>
    <row r="206">
      <c r="A206" s="4" t="n">
        <v>1200</v>
      </c>
      <c r="B206" s="4" t="inlineStr">
        <is>
          <t>Cash at bank</t>
        </is>
      </c>
      <c r="C206" s="18" t="n">
        <v>46203</v>
      </c>
      <c r="D206" s="16" t="n">
        <v>0</v>
      </c>
      <c r="E206" s="16" t="n">
        <v>83500</v>
      </c>
      <c r="F206" s="7">
        <f>D206-E206</f>
        <v/>
      </c>
      <c r="G206">
        <f>IF(A206="","",IFERROR(INDEX(Map_Line,MATCH(A206,Map_Code,0)),"UNMAPPED"))</f>
        <v/>
      </c>
      <c r="H206">
        <f>IF(A206="","",IFERROR(INDEX(Map_Stmt,MATCH(A206,Map_Code,0)),"UNMAPPED"))</f>
        <v/>
      </c>
      <c r="I206" s="7">
        <f>IF(A206="",0,IFERROR(F206*INDEX(Map_Sign,MATCH(A206,Map_Code,0)),0))</f>
        <v/>
      </c>
      <c r="J206">
        <f>IF(C206="",0,YEAR(C206))</f>
        <v/>
      </c>
      <c r="K206">
        <f>IF(C206="",0,MONTH(C206))</f>
        <v/>
      </c>
    </row>
    <row r="207">
      <c r="A207" s="4" t="n">
        <v>2100</v>
      </c>
      <c r="B207" s="4" t="inlineStr">
        <is>
          <t>Trade creditors</t>
        </is>
      </c>
      <c r="C207" s="18" t="n">
        <v>46203</v>
      </c>
      <c r="D207" s="16" t="n">
        <v>0</v>
      </c>
      <c r="E207" s="16" t="n">
        <v>2000</v>
      </c>
      <c r="F207" s="7">
        <f>D207-E207</f>
        <v/>
      </c>
      <c r="G207">
        <f>IF(A207="","",IFERROR(INDEX(Map_Line,MATCH(A207,Map_Code,0)),"UNMAPPED"))</f>
        <v/>
      </c>
      <c r="H207">
        <f>IF(A207="","",IFERROR(INDEX(Map_Stmt,MATCH(A207,Map_Code,0)),"UNMAPPED"))</f>
        <v/>
      </c>
      <c r="I207" s="7">
        <f>IF(A207="",0,IFERROR(F207*INDEX(Map_Sign,MATCH(A207,Map_Code,0)),0))</f>
        <v/>
      </c>
      <c r="J207">
        <f>IF(C207="",0,YEAR(C207))</f>
        <v/>
      </c>
      <c r="K207">
        <f>IF(C207="",0,MONTH(C207))</f>
        <v/>
      </c>
    </row>
    <row r="208">
      <c r="A208" s="4" t="n">
        <v>2300</v>
      </c>
      <c r="B208" s="4" t="inlineStr">
        <is>
          <t>Bank loan</t>
        </is>
      </c>
      <c r="C208" s="18" t="n">
        <v>46203</v>
      </c>
      <c r="D208" s="16" t="n">
        <v>5000</v>
      </c>
      <c r="E208" s="16" t="n">
        <v>0</v>
      </c>
      <c r="F208" s="7">
        <f>D208-E208</f>
        <v/>
      </c>
      <c r="G208">
        <f>IF(A208="","",IFERROR(INDEX(Map_Line,MATCH(A208,Map_Code,0)),"UNMAPPED"))</f>
        <v/>
      </c>
      <c r="H208">
        <f>IF(A208="","",IFERROR(INDEX(Map_Stmt,MATCH(A208,Map_Code,0)),"UNMAPPED"))</f>
        <v/>
      </c>
      <c r="I208" s="7">
        <f>IF(A208="",0,IFERROR(F208*INDEX(Map_Sign,MATCH(A208,Map_Code,0)),0))</f>
        <v/>
      </c>
      <c r="J208">
        <f>IF(C208="",0,YEAR(C208))</f>
        <v/>
      </c>
      <c r="K208">
        <f>IF(C208="",0,MONTH(C208))</f>
        <v/>
      </c>
    </row>
    <row r="209">
      <c r="A209" s="4" t="n">
        <v>3200</v>
      </c>
      <c r="B209" s="4" t="inlineStr">
        <is>
          <t>Dividends paid</t>
        </is>
      </c>
      <c r="C209" s="18" t="n">
        <v>46203</v>
      </c>
      <c r="D209" s="16" t="n">
        <v>120000</v>
      </c>
      <c r="E209" s="16" t="n">
        <v>0</v>
      </c>
      <c r="F209" s="7">
        <f>D209-E209</f>
        <v/>
      </c>
      <c r="G209">
        <f>IF(A209="","",IFERROR(INDEX(Map_Line,MATCH(A209,Map_Code,0)),"UNMAPPED"))</f>
        <v/>
      </c>
      <c r="H209">
        <f>IF(A209="","",IFERROR(INDEX(Map_Stmt,MATCH(A209,Map_Code,0)),"UNMAPPED"))</f>
        <v/>
      </c>
      <c r="I209" s="7">
        <f>IF(A209="",0,IFERROR(F209*INDEX(Map_Sign,MATCH(A209,Map_Code,0)),0))</f>
        <v/>
      </c>
      <c r="J209">
        <f>IF(C209="",0,YEAR(C209))</f>
        <v/>
      </c>
      <c r="K209">
        <f>IF(C209="",0,MONTH(C209))</f>
        <v/>
      </c>
    </row>
    <row r="210">
      <c r="A210" s="4" t="n">
        <v>4000</v>
      </c>
      <c r="B210" s="4" t="inlineStr">
        <is>
          <t>Sales</t>
        </is>
      </c>
      <c r="C210" s="18" t="n">
        <v>46234</v>
      </c>
      <c r="D210" s="16" t="n">
        <v>0</v>
      </c>
      <c r="E210" s="16" t="n">
        <v>398000</v>
      </c>
      <c r="F210" s="7">
        <f>D210-E210</f>
        <v/>
      </c>
      <c r="G210">
        <f>IF(A210="","",IFERROR(INDEX(Map_Line,MATCH(A210,Map_Code,0)),"UNMAPPED"))</f>
        <v/>
      </c>
      <c r="H210">
        <f>IF(A210="","",IFERROR(INDEX(Map_Stmt,MATCH(A210,Map_Code,0)),"UNMAPPED"))</f>
        <v/>
      </c>
      <c r="I210" s="7">
        <f>IF(A210="",0,IFERROR(F210*INDEX(Map_Sign,MATCH(A210,Map_Code,0)),0))</f>
        <v/>
      </c>
      <c r="J210">
        <f>IF(C210="",0,YEAR(C210))</f>
        <v/>
      </c>
      <c r="K210">
        <f>IF(C210="",0,MONTH(C210))</f>
        <v/>
      </c>
    </row>
    <row r="211">
      <c r="A211" s="4" t="n">
        <v>5000</v>
      </c>
      <c r="B211" s="4" t="inlineStr">
        <is>
          <t>Cost of sales</t>
        </is>
      </c>
      <c r="C211" s="18" t="n">
        <v>46234</v>
      </c>
      <c r="D211" s="16" t="n">
        <v>238800</v>
      </c>
      <c r="E211" s="16" t="n">
        <v>0</v>
      </c>
      <c r="F211" s="7">
        <f>D211-E211</f>
        <v/>
      </c>
      <c r="G211">
        <f>IF(A211="","",IFERROR(INDEX(Map_Line,MATCH(A211,Map_Code,0)),"UNMAPPED"))</f>
        <v/>
      </c>
      <c r="H211">
        <f>IF(A211="","",IFERROR(INDEX(Map_Stmt,MATCH(A211,Map_Code,0)),"UNMAPPED"))</f>
        <v/>
      </c>
      <c r="I211" s="7">
        <f>IF(A211="",0,IFERROR(F211*INDEX(Map_Sign,MATCH(A211,Map_Code,0)),0))</f>
        <v/>
      </c>
      <c r="J211">
        <f>IF(C211="",0,YEAR(C211))</f>
        <v/>
      </c>
      <c r="K211">
        <f>IF(C211="",0,MONTH(C211))</f>
        <v/>
      </c>
    </row>
    <row r="212">
      <c r="A212" s="4" t="n">
        <v>6000</v>
      </c>
      <c r="B212" s="4" t="inlineStr">
        <is>
          <t>Salaries</t>
        </is>
      </c>
      <c r="C212" s="18" t="n">
        <v>46234</v>
      </c>
      <c r="D212" s="16" t="n">
        <v>80000</v>
      </c>
      <c r="E212" s="16" t="n">
        <v>0</v>
      </c>
      <c r="F212" s="7">
        <f>D212-E212</f>
        <v/>
      </c>
      <c r="G212">
        <f>IF(A212="","",IFERROR(INDEX(Map_Line,MATCH(A212,Map_Code,0)),"UNMAPPED"))</f>
        <v/>
      </c>
      <c r="H212">
        <f>IF(A212="","",IFERROR(INDEX(Map_Stmt,MATCH(A212,Map_Code,0)),"UNMAPPED"))</f>
        <v/>
      </c>
      <c r="I212" s="7">
        <f>IF(A212="",0,IFERROR(F212*INDEX(Map_Sign,MATCH(A212,Map_Code,0)),0))</f>
        <v/>
      </c>
      <c r="J212">
        <f>IF(C212="",0,YEAR(C212))</f>
        <v/>
      </c>
      <c r="K212">
        <f>IF(C212="",0,MONTH(C212))</f>
        <v/>
      </c>
    </row>
    <row r="213">
      <c r="A213" s="4" t="n">
        <v>6100</v>
      </c>
      <c r="B213" s="4" t="inlineStr">
        <is>
          <t>Rent and rates</t>
        </is>
      </c>
      <c r="C213" s="18" t="n">
        <v>46234</v>
      </c>
      <c r="D213" s="16" t="n">
        <v>14500</v>
      </c>
      <c r="E213" s="16" t="n">
        <v>0</v>
      </c>
      <c r="F213" s="7">
        <f>D213-E213</f>
        <v/>
      </c>
      <c r="G213">
        <f>IF(A213="","",IFERROR(INDEX(Map_Line,MATCH(A213,Map_Code,0)),"UNMAPPED"))</f>
        <v/>
      </c>
      <c r="H213">
        <f>IF(A213="","",IFERROR(INDEX(Map_Stmt,MATCH(A213,Map_Code,0)),"UNMAPPED"))</f>
        <v/>
      </c>
      <c r="I213" s="7">
        <f>IF(A213="",0,IFERROR(F213*INDEX(Map_Sign,MATCH(A213,Map_Code,0)),0))</f>
        <v/>
      </c>
      <c r="J213">
        <f>IF(C213="",0,YEAR(C213))</f>
        <v/>
      </c>
      <c r="K213">
        <f>IF(C213="",0,MONTH(C213))</f>
        <v/>
      </c>
    </row>
    <row r="214">
      <c r="A214" s="4" t="n">
        <v>6200</v>
      </c>
      <c r="B214" s="4" t="inlineStr">
        <is>
          <t>Other overheads</t>
        </is>
      </c>
      <c r="C214" s="18" t="n">
        <v>46234</v>
      </c>
      <c r="D214" s="16" t="n">
        <v>23000</v>
      </c>
      <c r="E214" s="16" t="n">
        <v>0</v>
      </c>
      <c r="F214" s="7">
        <f>D214-E214</f>
        <v/>
      </c>
      <c r="G214">
        <f>IF(A214="","",IFERROR(INDEX(Map_Line,MATCH(A214,Map_Code,0)),"UNMAPPED"))</f>
        <v/>
      </c>
      <c r="H214">
        <f>IF(A214="","",IFERROR(INDEX(Map_Stmt,MATCH(A214,Map_Code,0)),"UNMAPPED"))</f>
        <v/>
      </c>
      <c r="I214" s="7">
        <f>IF(A214="",0,IFERROR(F214*INDEX(Map_Sign,MATCH(A214,Map_Code,0)),0))</f>
        <v/>
      </c>
      <c r="J214">
        <f>IF(C214="",0,YEAR(C214))</f>
        <v/>
      </c>
      <c r="K214">
        <f>IF(C214="",0,MONTH(C214))</f>
        <v/>
      </c>
    </row>
    <row r="215">
      <c r="A215" s="4" t="n">
        <v>6800</v>
      </c>
      <c r="B215" s="4" t="inlineStr">
        <is>
          <t>Depreciation</t>
        </is>
      </c>
      <c r="C215" s="18" t="n">
        <v>46234</v>
      </c>
      <c r="D215" s="16" t="n">
        <v>6000</v>
      </c>
      <c r="E215" s="16" t="n">
        <v>0</v>
      </c>
      <c r="F215" s="7">
        <f>D215-E215</f>
        <v/>
      </c>
      <c r="G215">
        <f>IF(A215="","",IFERROR(INDEX(Map_Line,MATCH(A215,Map_Code,0)),"UNMAPPED"))</f>
        <v/>
      </c>
      <c r="H215">
        <f>IF(A215="","",IFERROR(INDEX(Map_Stmt,MATCH(A215,Map_Code,0)),"UNMAPPED"))</f>
        <v/>
      </c>
      <c r="I215" s="7">
        <f>IF(A215="",0,IFERROR(F215*INDEX(Map_Sign,MATCH(A215,Map_Code,0)),0))</f>
        <v/>
      </c>
      <c r="J215">
        <f>IF(C215="",0,YEAR(C215))</f>
        <v/>
      </c>
      <c r="K215">
        <f>IF(C215="",0,MONTH(C215))</f>
        <v/>
      </c>
    </row>
    <row r="216">
      <c r="A216" s="4" t="n">
        <v>1000</v>
      </c>
      <c r="B216" s="4" t="inlineStr">
        <is>
          <t>Fixed assets (net book value)</t>
        </is>
      </c>
      <c r="C216" s="18" t="n">
        <v>46234</v>
      </c>
      <c r="D216" s="16" t="n">
        <v>0</v>
      </c>
      <c r="E216" s="16" t="n">
        <v>3000</v>
      </c>
      <c r="F216" s="7">
        <f>D216-E216</f>
        <v/>
      </c>
      <c r="G216">
        <f>IF(A216="","",IFERROR(INDEX(Map_Line,MATCH(A216,Map_Code,0)),"UNMAPPED"))</f>
        <v/>
      </c>
      <c r="H216">
        <f>IF(A216="","",IFERROR(INDEX(Map_Stmt,MATCH(A216,Map_Code,0)),"UNMAPPED"))</f>
        <v/>
      </c>
      <c r="I216" s="7">
        <f>IF(A216="",0,IFERROR(F216*INDEX(Map_Sign,MATCH(A216,Map_Code,0)),0))</f>
        <v/>
      </c>
      <c r="J216">
        <f>IF(C216="",0,YEAR(C216))</f>
        <v/>
      </c>
      <c r="K216">
        <f>IF(C216="",0,MONTH(C216))</f>
        <v/>
      </c>
    </row>
    <row r="217">
      <c r="A217" s="4" t="n">
        <v>1100</v>
      </c>
      <c r="B217" s="4" t="inlineStr">
        <is>
          <t>Trade debtors</t>
        </is>
      </c>
      <c r="C217" s="18" t="n">
        <v>46234</v>
      </c>
      <c r="D217" s="16" t="n">
        <v>0</v>
      </c>
      <c r="E217" s="16" t="n">
        <v>8000</v>
      </c>
      <c r="F217" s="7">
        <f>D217-E217</f>
        <v/>
      </c>
      <c r="G217">
        <f>IF(A217="","",IFERROR(INDEX(Map_Line,MATCH(A217,Map_Code,0)),"UNMAPPED"))</f>
        <v/>
      </c>
      <c r="H217">
        <f>IF(A217="","",IFERROR(INDEX(Map_Stmt,MATCH(A217,Map_Code,0)),"UNMAPPED"))</f>
        <v/>
      </c>
      <c r="I217" s="7">
        <f>IF(A217="",0,IFERROR(F217*INDEX(Map_Sign,MATCH(A217,Map_Code,0)),0))</f>
        <v/>
      </c>
      <c r="J217">
        <f>IF(C217="",0,YEAR(C217))</f>
        <v/>
      </c>
      <c r="K217">
        <f>IF(C217="",0,MONTH(C217))</f>
        <v/>
      </c>
    </row>
    <row r="218">
      <c r="A218" s="4" t="n">
        <v>1200</v>
      </c>
      <c r="B218" s="4" t="inlineStr">
        <is>
          <t>Cash at bank</t>
        </is>
      </c>
      <c r="C218" s="18" t="n">
        <v>46234</v>
      </c>
      <c r="D218" s="16" t="n">
        <v>38700</v>
      </c>
      <c r="E218" s="16" t="n">
        <v>0</v>
      </c>
      <c r="F218" s="7">
        <f>D218-E218</f>
        <v/>
      </c>
      <c r="G218">
        <f>IF(A218="","",IFERROR(INDEX(Map_Line,MATCH(A218,Map_Code,0)),"UNMAPPED"))</f>
        <v/>
      </c>
      <c r="H218">
        <f>IF(A218="","",IFERROR(INDEX(Map_Stmt,MATCH(A218,Map_Code,0)),"UNMAPPED"))</f>
        <v/>
      </c>
      <c r="I218" s="7">
        <f>IF(A218="",0,IFERROR(F218*INDEX(Map_Sign,MATCH(A218,Map_Code,0)),0))</f>
        <v/>
      </c>
      <c r="J218">
        <f>IF(C218="",0,YEAR(C218))</f>
        <v/>
      </c>
      <c r="K218">
        <f>IF(C218="",0,MONTH(C218))</f>
        <v/>
      </c>
    </row>
    <row r="219">
      <c r="A219" s="4" t="n">
        <v>2100</v>
      </c>
      <c r="B219" s="4" t="inlineStr">
        <is>
          <t>Trade creditors</t>
        </is>
      </c>
      <c r="C219" s="18" t="n">
        <v>46234</v>
      </c>
      <c r="D219" s="16" t="n">
        <v>3000</v>
      </c>
      <c r="E219" s="16" t="n">
        <v>0</v>
      </c>
      <c r="F219" s="7">
        <f>D219-E219</f>
        <v/>
      </c>
      <c r="G219">
        <f>IF(A219="","",IFERROR(INDEX(Map_Line,MATCH(A219,Map_Code,0)),"UNMAPPED"))</f>
        <v/>
      </c>
      <c r="H219">
        <f>IF(A219="","",IFERROR(INDEX(Map_Stmt,MATCH(A219,Map_Code,0)),"UNMAPPED"))</f>
        <v/>
      </c>
      <c r="I219" s="7">
        <f>IF(A219="",0,IFERROR(F219*INDEX(Map_Sign,MATCH(A219,Map_Code,0)),0))</f>
        <v/>
      </c>
      <c r="J219">
        <f>IF(C219="",0,YEAR(C219))</f>
        <v/>
      </c>
      <c r="K219">
        <f>IF(C219="",0,MONTH(C219))</f>
        <v/>
      </c>
    </row>
    <row r="220">
      <c r="A220" s="4" t="n">
        <v>2300</v>
      </c>
      <c r="B220" s="4" t="inlineStr">
        <is>
          <t>Bank loan</t>
        </is>
      </c>
      <c r="C220" s="18" t="n">
        <v>46234</v>
      </c>
      <c r="D220" s="16" t="n">
        <v>5000</v>
      </c>
      <c r="E220" s="16" t="n">
        <v>0</v>
      </c>
      <c r="F220" s="7">
        <f>D220-E220</f>
        <v/>
      </c>
      <c r="G220">
        <f>IF(A220="","",IFERROR(INDEX(Map_Line,MATCH(A220,Map_Code,0)),"UNMAPPED"))</f>
        <v/>
      </c>
      <c r="H220">
        <f>IF(A220="","",IFERROR(INDEX(Map_Stmt,MATCH(A220,Map_Code,0)),"UNMAPPED"))</f>
        <v/>
      </c>
      <c r="I220" s="7">
        <f>IF(A220="",0,IFERROR(F220*INDEX(Map_Sign,MATCH(A220,Map_Code,0)),0))</f>
        <v/>
      </c>
      <c r="J220">
        <f>IF(C220="",0,YEAR(C220))</f>
        <v/>
      </c>
      <c r="K220">
        <f>IF(C220="",0,MONTH(C220))</f>
        <v/>
      </c>
    </row>
    <row r="221">
      <c r="A221" s="4" t="n">
        <v>4000</v>
      </c>
      <c r="B221" s="4" t="inlineStr">
        <is>
          <t>Sales</t>
        </is>
      </c>
      <c r="C221" s="18" t="n">
        <v>46265</v>
      </c>
      <c r="D221" s="16" t="n">
        <v>0</v>
      </c>
      <c r="E221" s="16" t="n">
        <v>409000</v>
      </c>
      <c r="F221" s="7">
        <f>D221-E221</f>
        <v/>
      </c>
      <c r="G221">
        <f>IF(A221="","",IFERROR(INDEX(Map_Line,MATCH(A221,Map_Code,0)),"UNMAPPED"))</f>
        <v/>
      </c>
      <c r="H221">
        <f>IF(A221="","",IFERROR(INDEX(Map_Stmt,MATCH(A221,Map_Code,0)),"UNMAPPED"))</f>
        <v/>
      </c>
      <c r="I221" s="7">
        <f>IF(A221="",0,IFERROR(F221*INDEX(Map_Sign,MATCH(A221,Map_Code,0)),0))</f>
        <v/>
      </c>
      <c r="J221">
        <f>IF(C221="",0,YEAR(C221))</f>
        <v/>
      </c>
      <c r="K221">
        <f>IF(C221="",0,MONTH(C221))</f>
        <v/>
      </c>
    </row>
    <row r="222">
      <c r="A222" s="4" t="n">
        <v>5000</v>
      </c>
      <c r="B222" s="4" t="inlineStr">
        <is>
          <t>Cost of sales</t>
        </is>
      </c>
      <c r="C222" s="18" t="n">
        <v>46265</v>
      </c>
      <c r="D222" s="16" t="n">
        <v>245400</v>
      </c>
      <c r="E222" s="16" t="n">
        <v>0</v>
      </c>
      <c r="F222" s="7">
        <f>D222-E222</f>
        <v/>
      </c>
      <c r="G222">
        <f>IF(A222="","",IFERROR(INDEX(Map_Line,MATCH(A222,Map_Code,0)),"UNMAPPED"))</f>
        <v/>
      </c>
      <c r="H222">
        <f>IF(A222="","",IFERROR(INDEX(Map_Stmt,MATCH(A222,Map_Code,0)),"UNMAPPED"))</f>
        <v/>
      </c>
      <c r="I222" s="7">
        <f>IF(A222="",0,IFERROR(F222*INDEX(Map_Sign,MATCH(A222,Map_Code,0)),0))</f>
        <v/>
      </c>
      <c r="J222">
        <f>IF(C222="",0,YEAR(C222))</f>
        <v/>
      </c>
      <c r="K222">
        <f>IF(C222="",0,MONTH(C222))</f>
        <v/>
      </c>
    </row>
    <row r="223">
      <c r="A223" s="4" t="n">
        <v>6000</v>
      </c>
      <c r="B223" s="4" t="inlineStr">
        <is>
          <t>Salaries</t>
        </is>
      </c>
      <c r="C223" s="18" t="n">
        <v>46265</v>
      </c>
      <c r="D223" s="16" t="n">
        <v>80000</v>
      </c>
      <c r="E223" s="16" t="n">
        <v>0</v>
      </c>
      <c r="F223" s="7">
        <f>D223-E223</f>
        <v/>
      </c>
      <c r="G223">
        <f>IF(A223="","",IFERROR(INDEX(Map_Line,MATCH(A223,Map_Code,0)),"UNMAPPED"))</f>
        <v/>
      </c>
      <c r="H223">
        <f>IF(A223="","",IFERROR(INDEX(Map_Stmt,MATCH(A223,Map_Code,0)),"UNMAPPED"))</f>
        <v/>
      </c>
      <c r="I223" s="7">
        <f>IF(A223="",0,IFERROR(F223*INDEX(Map_Sign,MATCH(A223,Map_Code,0)),0))</f>
        <v/>
      </c>
      <c r="J223">
        <f>IF(C223="",0,YEAR(C223))</f>
        <v/>
      </c>
      <c r="K223">
        <f>IF(C223="",0,MONTH(C223))</f>
        <v/>
      </c>
    </row>
    <row r="224">
      <c r="A224" s="4" t="n">
        <v>6100</v>
      </c>
      <c r="B224" s="4" t="inlineStr">
        <is>
          <t>Rent and rates</t>
        </is>
      </c>
      <c r="C224" s="18" t="n">
        <v>46265</v>
      </c>
      <c r="D224" s="16" t="n">
        <v>14500</v>
      </c>
      <c r="E224" s="16" t="n">
        <v>0</v>
      </c>
      <c r="F224" s="7">
        <f>D224-E224</f>
        <v/>
      </c>
      <c r="G224">
        <f>IF(A224="","",IFERROR(INDEX(Map_Line,MATCH(A224,Map_Code,0)),"UNMAPPED"))</f>
        <v/>
      </c>
      <c r="H224">
        <f>IF(A224="","",IFERROR(INDEX(Map_Stmt,MATCH(A224,Map_Code,0)),"UNMAPPED"))</f>
        <v/>
      </c>
      <c r="I224" s="7">
        <f>IF(A224="",0,IFERROR(F224*INDEX(Map_Sign,MATCH(A224,Map_Code,0)),0))</f>
        <v/>
      </c>
      <c r="J224">
        <f>IF(C224="",0,YEAR(C224))</f>
        <v/>
      </c>
      <c r="K224">
        <f>IF(C224="",0,MONTH(C224))</f>
        <v/>
      </c>
    </row>
    <row r="225">
      <c r="A225" s="4" t="n">
        <v>6200</v>
      </c>
      <c r="B225" s="4" t="inlineStr">
        <is>
          <t>Other overheads</t>
        </is>
      </c>
      <c r="C225" s="18" t="n">
        <v>46265</v>
      </c>
      <c r="D225" s="16" t="n">
        <v>23000</v>
      </c>
      <c r="E225" s="16" t="n">
        <v>0</v>
      </c>
      <c r="F225" s="7">
        <f>D225-E225</f>
        <v/>
      </c>
      <c r="G225">
        <f>IF(A225="","",IFERROR(INDEX(Map_Line,MATCH(A225,Map_Code,0)),"UNMAPPED"))</f>
        <v/>
      </c>
      <c r="H225">
        <f>IF(A225="","",IFERROR(INDEX(Map_Stmt,MATCH(A225,Map_Code,0)),"UNMAPPED"))</f>
        <v/>
      </c>
      <c r="I225" s="7">
        <f>IF(A225="",0,IFERROR(F225*INDEX(Map_Sign,MATCH(A225,Map_Code,0)),0))</f>
        <v/>
      </c>
      <c r="J225">
        <f>IF(C225="",0,YEAR(C225))</f>
        <v/>
      </c>
      <c r="K225">
        <f>IF(C225="",0,MONTH(C225))</f>
        <v/>
      </c>
    </row>
    <row r="226">
      <c r="A226" s="4" t="n">
        <v>6800</v>
      </c>
      <c r="B226" s="4" t="inlineStr">
        <is>
          <t>Depreciation</t>
        </is>
      </c>
      <c r="C226" s="18" t="n">
        <v>46265</v>
      </c>
      <c r="D226" s="16" t="n">
        <v>6000</v>
      </c>
      <c r="E226" s="16" t="n">
        <v>0</v>
      </c>
      <c r="F226" s="7">
        <f>D226-E226</f>
        <v/>
      </c>
      <c r="G226">
        <f>IF(A226="","",IFERROR(INDEX(Map_Line,MATCH(A226,Map_Code,0)),"UNMAPPED"))</f>
        <v/>
      </c>
      <c r="H226">
        <f>IF(A226="","",IFERROR(INDEX(Map_Stmt,MATCH(A226,Map_Code,0)),"UNMAPPED"))</f>
        <v/>
      </c>
      <c r="I226" s="7">
        <f>IF(A226="",0,IFERROR(F226*INDEX(Map_Sign,MATCH(A226,Map_Code,0)),0))</f>
        <v/>
      </c>
      <c r="J226">
        <f>IF(C226="",0,YEAR(C226))</f>
        <v/>
      </c>
      <c r="K226">
        <f>IF(C226="",0,MONTH(C226))</f>
        <v/>
      </c>
    </row>
    <row r="227">
      <c r="A227" s="4" t="n">
        <v>1000</v>
      </c>
      <c r="B227" s="4" t="inlineStr">
        <is>
          <t>Fixed assets (net book value)</t>
        </is>
      </c>
      <c r="C227" s="18" t="n">
        <v>46265</v>
      </c>
      <c r="D227" s="16" t="n">
        <v>0</v>
      </c>
      <c r="E227" s="16" t="n">
        <v>6000</v>
      </c>
      <c r="F227" s="7">
        <f>D227-E227</f>
        <v/>
      </c>
      <c r="G227">
        <f>IF(A227="","",IFERROR(INDEX(Map_Line,MATCH(A227,Map_Code,0)),"UNMAPPED"))</f>
        <v/>
      </c>
      <c r="H227">
        <f>IF(A227="","",IFERROR(INDEX(Map_Stmt,MATCH(A227,Map_Code,0)),"UNMAPPED"))</f>
        <v/>
      </c>
      <c r="I227" s="7">
        <f>IF(A227="",0,IFERROR(F227*INDEX(Map_Sign,MATCH(A227,Map_Code,0)),0))</f>
        <v/>
      </c>
      <c r="J227">
        <f>IF(C227="",0,YEAR(C227))</f>
        <v/>
      </c>
      <c r="K227">
        <f>IF(C227="",0,MONTH(C227))</f>
        <v/>
      </c>
    </row>
    <row r="228">
      <c r="A228" s="4" t="n">
        <v>1100</v>
      </c>
      <c r="B228" s="4" t="inlineStr">
        <is>
          <t>Trade debtors</t>
        </is>
      </c>
      <c r="C228" s="18" t="n">
        <v>46265</v>
      </c>
      <c r="D228" s="16" t="n">
        <v>0</v>
      </c>
      <c r="E228" s="16" t="n">
        <v>11000</v>
      </c>
      <c r="F228" s="7">
        <f>D228-E228</f>
        <v/>
      </c>
      <c r="G228">
        <f>IF(A228="","",IFERROR(INDEX(Map_Line,MATCH(A228,Map_Code,0)),"UNMAPPED"))</f>
        <v/>
      </c>
      <c r="H228">
        <f>IF(A228="","",IFERROR(INDEX(Map_Stmt,MATCH(A228,Map_Code,0)),"UNMAPPED"))</f>
        <v/>
      </c>
      <c r="I228" s="7">
        <f>IF(A228="",0,IFERROR(F228*INDEX(Map_Sign,MATCH(A228,Map_Code,0)),0))</f>
        <v/>
      </c>
      <c r="J228">
        <f>IF(C228="",0,YEAR(C228))</f>
        <v/>
      </c>
      <c r="K228">
        <f>IF(C228="",0,MONTH(C228))</f>
        <v/>
      </c>
    </row>
    <row r="229">
      <c r="A229" s="4" t="n">
        <v>1200</v>
      </c>
      <c r="B229" s="4" t="inlineStr">
        <is>
          <t>Cash at bank</t>
        </is>
      </c>
      <c r="C229" s="18" t="n">
        <v>46265</v>
      </c>
      <c r="D229" s="16" t="n">
        <v>51100</v>
      </c>
      <c r="E229" s="16" t="n">
        <v>0</v>
      </c>
      <c r="F229" s="7">
        <f>D229-E229</f>
        <v/>
      </c>
      <c r="G229">
        <f>IF(A229="","",IFERROR(INDEX(Map_Line,MATCH(A229,Map_Code,0)),"UNMAPPED"))</f>
        <v/>
      </c>
      <c r="H229">
        <f>IF(A229="","",IFERROR(INDEX(Map_Stmt,MATCH(A229,Map_Code,0)),"UNMAPPED"))</f>
        <v/>
      </c>
      <c r="I229" s="7">
        <f>IF(A229="",0,IFERROR(F229*INDEX(Map_Sign,MATCH(A229,Map_Code,0)),0))</f>
        <v/>
      </c>
      <c r="J229">
        <f>IF(C229="",0,YEAR(C229))</f>
        <v/>
      </c>
      <c r="K229">
        <f>IF(C229="",0,MONTH(C229))</f>
        <v/>
      </c>
    </row>
    <row r="230">
      <c r="A230" s="4" t="n">
        <v>2100</v>
      </c>
      <c r="B230" s="4" t="inlineStr">
        <is>
          <t>Trade creditors</t>
        </is>
      </c>
      <c r="C230" s="18" t="n">
        <v>46265</v>
      </c>
      <c r="D230" s="16" t="n">
        <v>1000</v>
      </c>
      <c r="E230" s="16" t="n">
        <v>0</v>
      </c>
      <c r="F230" s="7">
        <f>D230-E230</f>
        <v/>
      </c>
      <c r="G230">
        <f>IF(A230="","",IFERROR(INDEX(Map_Line,MATCH(A230,Map_Code,0)),"UNMAPPED"))</f>
        <v/>
      </c>
      <c r="H230">
        <f>IF(A230="","",IFERROR(INDEX(Map_Stmt,MATCH(A230,Map_Code,0)),"UNMAPPED"))</f>
        <v/>
      </c>
      <c r="I230" s="7">
        <f>IF(A230="",0,IFERROR(F230*INDEX(Map_Sign,MATCH(A230,Map_Code,0)),0))</f>
        <v/>
      </c>
      <c r="J230">
        <f>IF(C230="",0,YEAR(C230))</f>
        <v/>
      </c>
      <c r="K230">
        <f>IF(C230="",0,MONTH(C230))</f>
        <v/>
      </c>
    </row>
    <row r="231">
      <c r="A231" s="4" t="n">
        <v>2300</v>
      </c>
      <c r="B231" s="4" t="inlineStr">
        <is>
          <t>Bank loan</t>
        </is>
      </c>
      <c r="C231" s="18" t="n">
        <v>46265</v>
      </c>
      <c r="D231" s="16" t="n">
        <v>5000</v>
      </c>
      <c r="E231" s="16" t="n">
        <v>0</v>
      </c>
      <c r="F231" s="7">
        <f>D231-E231</f>
        <v/>
      </c>
      <c r="G231">
        <f>IF(A231="","",IFERROR(INDEX(Map_Line,MATCH(A231,Map_Code,0)),"UNMAPPED"))</f>
        <v/>
      </c>
      <c r="H231">
        <f>IF(A231="","",IFERROR(INDEX(Map_Stmt,MATCH(A231,Map_Code,0)),"UNMAPPED"))</f>
        <v/>
      </c>
      <c r="I231" s="7">
        <f>IF(A231="",0,IFERROR(F231*INDEX(Map_Sign,MATCH(A231,Map_Code,0)),0))</f>
        <v/>
      </c>
      <c r="J231">
        <f>IF(C231="",0,YEAR(C231))</f>
        <v/>
      </c>
      <c r="K231">
        <f>IF(C231="",0,MONTH(C231))</f>
        <v/>
      </c>
    </row>
    <row r="232">
      <c r="A232" s="4" t="n">
        <v>4000</v>
      </c>
      <c r="B232" s="4" t="inlineStr">
        <is>
          <t>Sales</t>
        </is>
      </c>
      <c r="C232" s="18" t="n">
        <v>46295</v>
      </c>
      <c r="D232" s="16" t="n">
        <v>0</v>
      </c>
      <c r="E232" s="16" t="n">
        <v>412000</v>
      </c>
      <c r="F232" s="7">
        <f>D232-E232</f>
        <v/>
      </c>
      <c r="G232">
        <f>IF(A232="","",IFERROR(INDEX(Map_Line,MATCH(A232,Map_Code,0)),"UNMAPPED"))</f>
        <v/>
      </c>
      <c r="H232">
        <f>IF(A232="","",IFERROR(INDEX(Map_Stmt,MATCH(A232,Map_Code,0)),"UNMAPPED"))</f>
        <v/>
      </c>
      <c r="I232" s="7">
        <f>IF(A232="",0,IFERROR(F232*INDEX(Map_Sign,MATCH(A232,Map_Code,0)),0))</f>
        <v/>
      </c>
      <c r="J232">
        <f>IF(C232="",0,YEAR(C232))</f>
        <v/>
      </c>
      <c r="K232">
        <f>IF(C232="",0,MONTH(C232))</f>
        <v/>
      </c>
    </row>
    <row r="233">
      <c r="A233" s="4" t="n">
        <v>5000</v>
      </c>
      <c r="B233" s="4" t="inlineStr">
        <is>
          <t>Cost of sales</t>
        </is>
      </c>
      <c r="C233" s="18" t="n">
        <v>46295</v>
      </c>
      <c r="D233" s="16" t="n">
        <v>247200</v>
      </c>
      <c r="E233" s="16" t="n">
        <v>0</v>
      </c>
      <c r="F233" s="7">
        <f>D233-E233</f>
        <v/>
      </c>
      <c r="G233">
        <f>IF(A233="","",IFERROR(INDEX(Map_Line,MATCH(A233,Map_Code,0)),"UNMAPPED"))</f>
        <v/>
      </c>
      <c r="H233">
        <f>IF(A233="","",IFERROR(INDEX(Map_Stmt,MATCH(A233,Map_Code,0)),"UNMAPPED"))</f>
        <v/>
      </c>
      <c r="I233" s="7">
        <f>IF(A233="",0,IFERROR(F233*INDEX(Map_Sign,MATCH(A233,Map_Code,0)),0))</f>
        <v/>
      </c>
      <c r="J233">
        <f>IF(C233="",0,YEAR(C233))</f>
        <v/>
      </c>
      <c r="K233">
        <f>IF(C233="",0,MONTH(C233))</f>
        <v/>
      </c>
    </row>
    <row r="234">
      <c r="A234" s="4" t="n">
        <v>6000</v>
      </c>
      <c r="B234" s="4" t="inlineStr">
        <is>
          <t>Salaries</t>
        </is>
      </c>
      <c r="C234" s="18" t="n">
        <v>46295</v>
      </c>
      <c r="D234" s="16" t="n">
        <v>82000</v>
      </c>
      <c r="E234" s="16" t="n">
        <v>0</v>
      </c>
      <c r="F234" s="7">
        <f>D234-E234</f>
        <v/>
      </c>
      <c r="G234">
        <f>IF(A234="","",IFERROR(INDEX(Map_Line,MATCH(A234,Map_Code,0)),"UNMAPPED"))</f>
        <v/>
      </c>
      <c r="H234">
        <f>IF(A234="","",IFERROR(INDEX(Map_Stmt,MATCH(A234,Map_Code,0)),"UNMAPPED"))</f>
        <v/>
      </c>
      <c r="I234" s="7">
        <f>IF(A234="",0,IFERROR(F234*INDEX(Map_Sign,MATCH(A234,Map_Code,0)),0))</f>
        <v/>
      </c>
      <c r="J234">
        <f>IF(C234="",0,YEAR(C234))</f>
        <v/>
      </c>
      <c r="K234">
        <f>IF(C234="",0,MONTH(C234))</f>
        <v/>
      </c>
    </row>
    <row r="235">
      <c r="A235" s="4" t="n">
        <v>6100</v>
      </c>
      <c r="B235" s="4" t="inlineStr">
        <is>
          <t>Rent and rates</t>
        </is>
      </c>
      <c r="C235" s="18" t="n">
        <v>46295</v>
      </c>
      <c r="D235" s="16" t="n">
        <v>14500</v>
      </c>
      <c r="E235" s="16" t="n">
        <v>0</v>
      </c>
      <c r="F235" s="7">
        <f>D235-E235</f>
        <v/>
      </c>
      <c r="G235">
        <f>IF(A235="","",IFERROR(INDEX(Map_Line,MATCH(A235,Map_Code,0)),"UNMAPPED"))</f>
        <v/>
      </c>
      <c r="H235">
        <f>IF(A235="","",IFERROR(INDEX(Map_Stmt,MATCH(A235,Map_Code,0)),"UNMAPPED"))</f>
        <v/>
      </c>
      <c r="I235" s="7">
        <f>IF(A235="",0,IFERROR(F235*INDEX(Map_Sign,MATCH(A235,Map_Code,0)),0))</f>
        <v/>
      </c>
      <c r="J235">
        <f>IF(C235="",0,YEAR(C235))</f>
        <v/>
      </c>
      <c r="K235">
        <f>IF(C235="",0,MONTH(C235))</f>
        <v/>
      </c>
    </row>
    <row r="236">
      <c r="A236" s="4" t="n">
        <v>6200</v>
      </c>
      <c r="B236" s="4" t="inlineStr">
        <is>
          <t>Other overheads</t>
        </is>
      </c>
      <c r="C236" s="18" t="n">
        <v>46295</v>
      </c>
      <c r="D236" s="16" t="n">
        <v>22000</v>
      </c>
      <c r="E236" s="16" t="n">
        <v>0</v>
      </c>
      <c r="F236" s="7">
        <f>D236-E236</f>
        <v/>
      </c>
      <c r="G236">
        <f>IF(A236="","",IFERROR(INDEX(Map_Line,MATCH(A236,Map_Code,0)),"UNMAPPED"))</f>
        <v/>
      </c>
      <c r="H236">
        <f>IF(A236="","",IFERROR(INDEX(Map_Stmt,MATCH(A236,Map_Code,0)),"UNMAPPED"))</f>
        <v/>
      </c>
      <c r="I236" s="7">
        <f>IF(A236="",0,IFERROR(F236*INDEX(Map_Sign,MATCH(A236,Map_Code,0)),0))</f>
        <v/>
      </c>
      <c r="J236">
        <f>IF(C236="",0,YEAR(C236))</f>
        <v/>
      </c>
      <c r="K236">
        <f>IF(C236="",0,MONTH(C236))</f>
        <v/>
      </c>
    </row>
    <row r="237">
      <c r="A237" s="4" t="n">
        <v>6800</v>
      </c>
      <c r="B237" s="4" t="inlineStr">
        <is>
          <t>Depreciation</t>
        </is>
      </c>
      <c r="C237" s="18" t="n">
        <v>46295</v>
      </c>
      <c r="D237" s="16" t="n">
        <v>6000</v>
      </c>
      <c r="E237" s="16" t="n">
        <v>0</v>
      </c>
      <c r="F237" s="7">
        <f>D237-E237</f>
        <v/>
      </c>
      <c r="G237">
        <f>IF(A237="","",IFERROR(INDEX(Map_Line,MATCH(A237,Map_Code,0)),"UNMAPPED"))</f>
        <v/>
      </c>
      <c r="H237">
        <f>IF(A237="","",IFERROR(INDEX(Map_Stmt,MATCH(A237,Map_Code,0)),"UNMAPPED"))</f>
        <v/>
      </c>
      <c r="I237" s="7">
        <f>IF(A237="",0,IFERROR(F237*INDEX(Map_Sign,MATCH(A237,Map_Code,0)),0))</f>
        <v/>
      </c>
      <c r="J237">
        <f>IF(C237="",0,YEAR(C237))</f>
        <v/>
      </c>
      <c r="K237">
        <f>IF(C237="",0,MONTH(C237))</f>
        <v/>
      </c>
    </row>
    <row r="238">
      <c r="A238" s="4" t="n">
        <v>1000</v>
      </c>
      <c r="B238" s="4" t="inlineStr">
        <is>
          <t>Fixed assets (net book value)</t>
        </is>
      </c>
      <c r="C238" s="18" t="n">
        <v>46295</v>
      </c>
      <c r="D238" s="16" t="n">
        <v>6000</v>
      </c>
      <c r="E238" s="16" t="n">
        <v>0</v>
      </c>
      <c r="F238" s="7">
        <f>D238-E238</f>
        <v/>
      </c>
      <c r="G238">
        <f>IF(A238="","",IFERROR(INDEX(Map_Line,MATCH(A238,Map_Code,0)),"UNMAPPED"))</f>
        <v/>
      </c>
      <c r="H238">
        <f>IF(A238="","",IFERROR(INDEX(Map_Stmt,MATCH(A238,Map_Code,0)),"UNMAPPED"))</f>
        <v/>
      </c>
      <c r="I238" s="7">
        <f>IF(A238="",0,IFERROR(F238*INDEX(Map_Sign,MATCH(A238,Map_Code,0)),0))</f>
        <v/>
      </c>
      <c r="J238">
        <f>IF(C238="",0,YEAR(C238))</f>
        <v/>
      </c>
      <c r="K238">
        <f>IF(C238="",0,MONTH(C238))</f>
        <v/>
      </c>
    </row>
    <row r="239">
      <c r="A239" s="4" t="n">
        <v>1100</v>
      </c>
      <c r="B239" s="4" t="inlineStr">
        <is>
          <t>Trade debtors</t>
        </is>
      </c>
      <c r="C239" s="18" t="n">
        <v>46295</v>
      </c>
      <c r="D239" s="16" t="n">
        <v>22000</v>
      </c>
      <c r="E239" s="16" t="n">
        <v>0</v>
      </c>
      <c r="F239" s="7">
        <f>D239-E239</f>
        <v/>
      </c>
      <c r="G239">
        <f>IF(A239="","",IFERROR(INDEX(Map_Line,MATCH(A239,Map_Code,0)),"UNMAPPED"))</f>
        <v/>
      </c>
      <c r="H239">
        <f>IF(A239="","",IFERROR(INDEX(Map_Stmt,MATCH(A239,Map_Code,0)),"UNMAPPED"))</f>
        <v/>
      </c>
      <c r="I239" s="7">
        <f>IF(A239="",0,IFERROR(F239*INDEX(Map_Sign,MATCH(A239,Map_Code,0)),0))</f>
        <v/>
      </c>
      <c r="J239">
        <f>IF(C239="",0,YEAR(C239))</f>
        <v/>
      </c>
      <c r="K239">
        <f>IF(C239="",0,MONTH(C239))</f>
        <v/>
      </c>
    </row>
    <row r="240">
      <c r="A240" s="4" t="n">
        <v>1200</v>
      </c>
      <c r="B240" s="4" t="inlineStr">
        <is>
          <t>Cash at bank</t>
        </is>
      </c>
      <c r="C240" s="18" t="n">
        <v>46295</v>
      </c>
      <c r="D240" s="16" t="n">
        <v>15800</v>
      </c>
      <c r="E240" s="16" t="n">
        <v>0</v>
      </c>
      <c r="F240" s="7">
        <f>D240-E240</f>
        <v/>
      </c>
      <c r="G240">
        <f>IF(A240="","",IFERROR(INDEX(Map_Line,MATCH(A240,Map_Code,0)),"UNMAPPED"))</f>
        <v/>
      </c>
      <c r="H240">
        <f>IF(A240="","",IFERROR(INDEX(Map_Stmt,MATCH(A240,Map_Code,0)),"UNMAPPED"))</f>
        <v/>
      </c>
      <c r="I240" s="7">
        <f>IF(A240="",0,IFERROR(F240*INDEX(Map_Sign,MATCH(A240,Map_Code,0)),0))</f>
        <v/>
      </c>
      <c r="J240">
        <f>IF(C240="",0,YEAR(C240))</f>
        <v/>
      </c>
      <c r="K240">
        <f>IF(C240="",0,MONTH(C240))</f>
        <v/>
      </c>
    </row>
    <row r="241">
      <c r="A241" s="4" t="n">
        <v>2100</v>
      </c>
      <c r="B241" s="4" t="inlineStr">
        <is>
          <t>Trade creditors</t>
        </is>
      </c>
      <c r="C241" s="18" t="n">
        <v>46295</v>
      </c>
      <c r="D241" s="16" t="n">
        <v>0</v>
      </c>
      <c r="E241" s="16" t="n">
        <v>8500</v>
      </c>
      <c r="F241" s="7">
        <f>D241-E241</f>
        <v/>
      </c>
      <c r="G241">
        <f>IF(A241="","",IFERROR(INDEX(Map_Line,MATCH(A241,Map_Code,0)),"UNMAPPED"))</f>
        <v/>
      </c>
      <c r="H241">
        <f>IF(A241="","",IFERROR(INDEX(Map_Stmt,MATCH(A241,Map_Code,0)),"UNMAPPED"))</f>
        <v/>
      </c>
      <c r="I241" s="7">
        <f>IF(A241="",0,IFERROR(F241*INDEX(Map_Sign,MATCH(A241,Map_Code,0)),0))</f>
        <v/>
      </c>
      <c r="J241">
        <f>IF(C241="",0,YEAR(C241))</f>
        <v/>
      </c>
      <c r="K241">
        <f>IF(C241="",0,MONTH(C241))</f>
        <v/>
      </c>
    </row>
    <row r="242">
      <c r="A242" s="4" t="n">
        <v>2300</v>
      </c>
      <c r="B242" s="4" t="inlineStr">
        <is>
          <t>Bank loan</t>
        </is>
      </c>
      <c r="C242" s="18" t="n">
        <v>46295</v>
      </c>
      <c r="D242" s="16" t="n">
        <v>5000</v>
      </c>
      <c r="E242" s="16" t="n">
        <v>0</v>
      </c>
      <c r="F242" s="7">
        <f>D242-E242</f>
        <v/>
      </c>
      <c r="G242">
        <f>IF(A242="","",IFERROR(INDEX(Map_Line,MATCH(A242,Map_Code,0)),"UNMAPPED"))</f>
        <v/>
      </c>
      <c r="H242">
        <f>IF(A242="","",IFERROR(INDEX(Map_Stmt,MATCH(A242,Map_Code,0)),"UNMAPPED"))</f>
        <v/>
      </c>
      <c r="I242" s="7">
        <f>IF(A242="",0,IFERROR(F242*INDEX(Map_Sign,MATCH(A242,Map_Code,0)),0))</f>
        <v/>
      </c>
      <c r="J242">
        <f>IF(C242="",0,YEAR(C242))</f>
        <v/>
      </c>
      <c r="K242">
        <f>IF(C242="",0,MONTH(C242))</f>
        <v/>
      </c>
    </row>
    <row r="243">
      <c r="A243" s="4" t="n"/>
      <c r="B243" s="4" t="n"/>
      <c r="C243" s="18" t="n"/>
      <c r="D243" s="16" t="n"/>
      <c r="E243" s="16" t="n"/>
      <c r="F243" s="7">
        <f>D243-E243</f>
        <v/>
      </c>
      <c r="G243">
        <f>IF(A243="","",IFERROR(INDEX(Map_Line,MATCH(A243,Map_Code,0)),"UNMAPPED"))</f>
        <v/>
      </c>
      <c r="H243">
        <f>IF(A243="","",IFERROR(INDEX(Map_Stmt,MATCH(A243,Map_Code,0)),"UNMAPPED"))</f>
        <v/>
      </c>
      <c r="I243" s="7">
        <f>IF(A243="",0,IFERROR(F243*INDEX(Map_Sign,MATCH(A243,Map_Code,0)),0))</f>
        <v/>
      </c>
      <c r="J243">
        <f>IF(C243="",0,YEAR(C243))</f>
        <v/>
      </c>
      <c r="K243">
        <f>IF(C243="",0,MONTH(C243))</f>
        <v/>
      </c>
    </row>
    <row r="244">
      <c r="A244" s="4" t="n"/>
      <c r="B244" s="4" t="n"/>
      <c r="C244" s="18" t="n"/>
      <c r="D244" s="16" t="n"/>
      <c r="E244" s="16" t="n"/>
      <c r="F244" s="7">
        <f>D244-E244</f>
        <v/>
      </c>
      <c r="G244">
        <f>IF(A244="","",IFERROR(INDEX(Map_Line,MATCH(A244,Map_Code,0)),"UNMAPPED"))</f>
        <v/>
      </c>
      <c r="H244">
        <f>IF(A244="","",IFERROR(INDEX(Map_Stmt,MATCH(A244,Map_Code,0)),"UNMAPPED"))</f>
        <v/>
      </c>
      <c r="I244" s="7">
        <f>IF(A244="",0,IFERROR(F244*INDEX(Map_Sign,MATCH(A244,Map_Code,0)),0))</f>
        <v/>
      </c>
      <c r="J244">
        <f>IF(C244="",0,YEAR(C244))</f>
        <v/>
      </c>
      <c r="K244">
        <f>IF(C244="",0,MONTH(C244))</f>
        <v/>
      </c>
    </row>
    <row r="245">
      <c r="A245" s="4" t="n"/>
      <c r="B245" s="4" t="n"/>
      <c r="C245" s="18" t="n"/>
      <c r="D245" s="16" t="n"/>
      <c r="E245" s="16" t="n"/>
      <c r="F245" s="7">
        <f>D245-E245</f>
        <v/>
      </c>
      <c r="G245">
        <f>IF(A245="","",IFERROR(INDEX(Map_Line,MATCH(A245,Map_Code,0)),"UNMAPPED"))</f>
        <v/>
      </c>
      <c r="H245">
        <f>IF(A245="","",IFERROR(INDEX(Map_Stmt,MATCH(A245,Map_Code,0)),"UNMAPPED"))</f>
        <v/>
      </c>
      <c r="I245" s="7">
        <f>IF(A245="",0,IFERROR(F245*INDEX(Map_Sign,MATCH(A245,Map_Code,0)),0))</f>
        <v/>
      </c>
      <c r="J245">
        <f>IF(C245="",0,YEAR(C245))</f>
        <v/>
      </c>
      <c r="K245">
        <f>IF(C245="",0,MONTH(C245))</f>
        <v/>
      </c>
    </row>
    <row r="246">
      <c r="A246" s="4" t="n"/>
      <c r="B246" s="4" t="n"/>
      <c r="C246" s="18" t="n"/>
      <c r="D246" s="16" t="n"/>
      <c r="E246" s="16" t="n"/>
      <c r="F246" s="7">
        <f>D246-E246</f>
        <v/>
      </c>
      <c r="G246">
        <f>IF(A246="","",IFERROR(INDEX(Map_Line,MATCH(A246,Map_Code,0)),"UNMAPPED"))</f>
        <v/>
      </c>
      <c r="H246">
        <f>IF(A246="","",IFERROR(INDEX(Map_Stmt,MATCH(A246,Map_Code,0)),"UNMAPPED"))</f>
        <v/>
      </c>
      <c r="I246" s="7">
        <f>IF(A246="",0,IFERROR(F246*INDEX(Map_Sign,MATCH(A246,Map_Code,0)),0))</f>
        <v/>
      </c>
      <c r="J246">
        <f>IF(C246="",0,YEAR(C246))</f>
        <v/>
      </c>
      <c r="K246">
        <f>IF(C246="",0,MONTH(C246))</f>
        <v/>
      </c>
    </row>
    <row r="247">
      <c r="A247" s="4" t="n"/>
      <c r="B247" s="4" t="n"/>
      <c r="C247" s="18" t="n"/>
      <c r="D247" s="16" t="n"/>
      <c r="E247" s="16" t="n"/>
      <c r="F247" s="7">
        <f>D247-E247</f>
        <v/>
      </c>
      <c r="G247">
        <f>IF(A247="","",IFERROR(INDEX(Map_Line,MATCH(A247,Map_Code,0)),"UNMAPPED"))</f>
        <v/>
      </c>
      <c r="H247">
        <f>IF(A247="","",IFERROR(INDEX(Map_Stmt,MATCH(A247,Map_Code,0)),"UNMAPPED"))</f>
        <v/>
      </c>
      <c r="I247" s="7">
        <f>IF(A247="",0,IFERROR(F247*INDEX(Map_Sign,MATCH(A247,Map_Code,0)),0))</f>
        <v/>
      </c>
      <c r="J247">
        <f>IF(C247="",0,YEAR(C247))</f>
        <v/>
      </c>
      <c r="K247">
        <f>IF(C247="",0,MONTH(C247))</f>
        <v/>
      </c>
    </row>
    <row r="248">
      <c r="A248" s="4" t="n"/>
      <c r="B248" s="4" t="n"/>
      <c r="C248" s="18" t="n"/>
      <c r="D248" s="16" t="n"/>
      <c r="E248" s="16" t="n"/>
      <c r="F248" s="7">
        <f>D248-E248</f>
        <v/>
      </c>
      <c r="G248">
        <f>IF(A248="","",IFERROR(INDEX(Map_Line,MATCH(A248,Map_Code,0)),"UNMAPPED"))</f>
        <v/>
      </c>
      <c r="H248">
        <f>IF(A248="","",IFERROR(INDEX(Map_Stmt,MATCH(A248,Map_Code,0)),"UNMAPPED"))</f>
        <v/>
      </c>
      <c r="I248" s="7">
        <f>IF(A248="",0,IFERROR(F248*INDEX(Map_Sign,MATCH(A248,Map_Code,0)),0))</f>
        <v/>
      </c>
      <c r="J248">
        <f>IF(C248="",0,YEAR(C248))</f>
        <v/>
      </c>
      <c r="K248">
        <f>IF(C248="",0,MONTH(C248))</f>
        <v/>
      </c>
    </row>
    <row r="249">
      <c r="A249" s="4" t="n"/>
      <c r="B249" s="4" t="n"/>
      <c r="C249" s="18" t="n"/>
      <c r="D249" s="16" t="n"/>
      <c r="E249" s="16" t="n"/>
      <c r="F249" s="7">
        <f>D249-E249</f>
        <v/>
      </c>
      <c r="G249">
        <f>IF(A249="","",IFERROR(INDEX(Map_Line,MATCH(A249,Map_Code,0)),"UNMAPPED"))</f>
        <v/>
      </c>
      <c r="H249">
        <f>IF(A249="","",IFERROR(INDEX(Map_Stmt,MATCH(A249,Map_Code,0)),"UNMAPPED"))</f>
        <v/>
      </c>
      <c r="I249" s="7">
        <f>IF(A249="",0,IFERROR(F249*INDEX(Map_Sign,MATCH(A249,Map_Code,0)),0))</f>
        <v/>
      </c>
      <c r="J249">
        <f>IF(C249="",0,YEAR(C249))</f>
        <v/>
      </c>
      <c r="K249">
        <f>IF(C249="",0,MONTH(C249))</f>
        <v/>
      </c>
    </row>
    <row r="250">
      <c r="A250" s="4" t="n"/>
      <c r="B250" s="4" t="n"/>
      <c r="C250" s="18" t="n"/>
      <c r="D250" s="16" t="n"/>
      <c r="E250" s="16" t="n"/>
      <c r="F250" s="7">
        <f>D250-E250</f>
        <v/>
      </c>
      <c r="G250">
        <f>IF(A250="","",IFERROR(INDEX(Map_Line,MATCH(A250,Map_Code,0)),"UNMAPPED"))</f>
        <v/>
      </c>
      <c r="H250">
        <f>IF(A250="","",IFERROR(INDEX(Map_Stmt,MATCH(A250,Map_Code,0)),"UNMAPPED"))</f>
        <v/>
      </c>
      <c r="I250" s="7">
        <f>IF(A250="",0,IFERROR(F250*INDEX(Map_Sign,MATCH(A250,Map_Code,0)),0))</f>
        <v/>
      </c>
      <c r="J250">
        <f>IF(C250="",0,YEAR(C250))</f>
        <v/>
      </c>
      <c r="K250">
        <f>IF(C250="",0,MONTH(C250))</f>
        <v/>
      </c>
    </row>
    <row r="251">
      <c r="A251" s="4" t="n"/>
      <c r="B251" s="4" t="n"/>
      <c r="C251" s="18" t="n"/>
      <c r="D251" s="16" t="n"/>
      <c r="E251" s="16" t="n"/>
      <c r="F251" s="7">
        <f>D251-E251</f>
        <v/>
      </c>
      <c r="G251">
        <f>IF(A251="","",IFERROR(INDEX(Map_Line,MATCH(A251,Map_Code,0)),"UNMAPPED"))</f>
        <v/>
      </c>
      <c r="H251">
        <f>IF(A251="","",IFERROR(INDEX(Map_Stmt,MATCH(A251,Map_Code,0)),"UNMAPPED"))</f>
        <v/>
      </c>
      <c r="I251" s="7">
        <f>IF(A251="",0,IFERROR(F251*INDEX(Map_Sign,MATCH(A251,Map_Code,0)),0))</f>
        <v/>
      </c>
      <c r="J251">
        <f>IF(C251="",0,YEAR(C251))</f>
        <v/>
      </c>
      <c r="K251">
        <f>IF(C251="",0,MONTH(C251))</f>
        <v/>
      </c>
    </row>
    <row r="252">
      <c r="A252" s="4" t="n"/>
      <c r="B252" s="4" t="n"/>
      <c r="C252" s="18" t="n"/>
      <c r="D252" s="16" t="n"/>
      <c r="E252" s="16" t="n"/>
      <c r="F252" s="7">
        <f>D252-E252</f>
        <v/>
      </c>
      <c r="G252">
        <f>IF(A252="","",IFERROR(INDEX(Map_Line,MATCH(A252,Map_Code,0)),"UNMAPPED"))</f>
        <v/>
      </c>
      <c r="H252">
        <f>IF(A252="","",IFERROR(INDEX(Map_Stmt,MATCH(A252,Map_Code,0)),"UNMAPPED"))</f>
        <v/>
      </c>
      <c r="I252" s="7">
        <f>IF(A252="",0,IFERROR(F252*INDEX(Map_Sign,MATCH(A252,Map_Code,0)),0))</f>
        <v/>
      </c>
      <c r="J252">
        <f>IF(C252="",0,YEAR(C252))</f>
        <v/>
      </c>
      <c r="K252">
        <f>IF(C252="",0,MONTH(C252))</f>
        <v/>
      </c>
    </row>
    <row r="253">
      <c r="A253" s="4" t="n"/>
      <c r="B253" s="4" t="n"/>
      <c r="C253" s="18" t="n"/>
      <c r="D253" s="16" t="n"/>
      <c r="E253" s="16" t="n"/>
      <c r="F253" s="7">
        <f>D253-E253</f>
        <v/>
      </c>
      <c r="G253">
        <f>IF(A253="","",IFERROR(INDEX(Map_Line,MATCH(A253,Map_Code,0)),"UNMAPPED"))</f>
        <v/>
      </c>
      <c r="H253">
        <f>IF(A253="","",IFERROR(INDEX(Map_Stmt,MATCH(A253,Map_Code,0)),"UNMAPPED"))</f>
        <v/>
      </c>
      <c r="I253" s="7">
        <f>IF(A253="",0,IFERROR(F253*INDEX(Map_Sign,MATCH(A253,Map_Code,0)),0))</f>
        <v/>
      </c>
      <c r="J253">
        <f>IF(C253="",0,YEAR(C253))</f>
        <v/>
      </c>
      <c r="K253">
        <f>IF(C253="",0,MONTH(C253))</f>
        <v/>
      </c>
    </row>
    <row r="254">
      <c r="A254" s="4" t="n"/>
      <c r="B254" s="4" t="n"/>
      <c r="C254" s="18" t="n"/>
      <c r="D254" s="16" t="n"/>
      <c r="E254" s="16" t="n"/>
      <c r="F254" s="7">
        <f>D254-E254</f>
        <v/>
      </c>
      <c r="G254">
        <f>IF(A254="","",IFERROR(INDEX(Map_Line,MATCH(A254,Map_Code,0)),"UNMAPPED"))</f>
        <v/>
      </c>
      <c r="H254">
        <f>IF(A254="","",IFERROR(INDEX(Map_Stmt,MATCH(A254,Map_Code,0)),"UNMAPPED"))</f>
        <v/>
      </c>
      <c r="I254" s="7">
        <f>IF(A254="",0,IFERROR(F254*INDEX(Map_Sign,MATCH(A254,Map_Code,0)),0))</f>
        <v/>
      </c>
      <c r="J254">
        <f>IF(C254="",0,YEAR(C254))</f>
        <v/>
      </c>
      <c r="K254">
        <f>IF(C254="",0,MONTH(C254))</f>
        <v/>
      </c>
    </row>
    <row r="255">
      <c r="A255" s="4" t="n"/>
      <c r="B255" s="4" t="n"/>
      <c r="C255" s="18" t="n"/>
      <c r="D255" s="16" t="n"/>
      <c r="E255" s="16" t="n"/>
      <c r="F255" s="7">
        <f>D255-E255</f>
        <v/>
      </c>
      <c r="G255">
        <f>IF(A255="","",IFERROR(INDEX(Map_Line,MATCH(A255,Map_Code,0)),"UNMAPPED"))</f>
        <v/>
      </c>
      <c r="H255">
        <f>IF(A255="","",IFERROR(INDEX(Map_Stmt,MATCH(A255,Map_Code,0)),"UNMAPPED"))</f>
        <v/>
      </c>
      <c r="I255" s="7">
        <f>IF(A255="",0,IFERROR(F255*INDEX(Map_Sign,MATCH(A255,Map_Code,0)),0))</f>
        <v/>
      </c>
      <c r="J255">
        <f>IF(C255="",0,YEAR(C255))</f>
        <v/>
      </c>
      <c r="K255">
        <f>IF(C255="",0,MONTH(C255))</f>
        <v/>
      </c>
    </row>
    <row r="256">
      <c r="A256" s="4" t="n"/>
      <c r="B256" s="4" t="n"/>
      <c r="C256" s="18" t="n"/>
      <c r="D256" s="16" t="n"/>
      <c r="E256" s="16" t="n"/>
      <c r="F256" s="7">
        <f>D256-E256</f>
        <v/>
      </c>
      <c r="G256">
        <f>IF(A256="","",IFERROR(INDEX(Map_Line,MATCH(A256,Map_Code,0)),"UNMAPPED"))</f>
        <v/>
      </c>
      <c r="H256">
        <f>IF(A256="","",IFERROR(INDEX(Map_Stmt,MATCH(A256,Map_Code,0)),"UNMAPPED"))</f>
        <v/>
      </c>
      <c r="I256" s="7">
        <f>IF(A256="",0,IFERROR(F256*INDEX(Map_Sign,MATCH(A256,Map_Code,0)),0))</f>
        <v/>
      </c>
      <c r="J256">
        <f>IF(C256="",0,YEAR(C256))</f>
        <v/>
      </c>
      <c r="K256">
        <f>IF(C256="",0,MONTH(C256))</f>
        <v/>
      </c>
    </row>
    <row r="257">
      <c r="A257" s="4" t="n"/>
      <c r="B257" s="4" t="n"/>
      <c r="C257" s="18" t="n"/>
      <c r="D257" s="16" t="n"/>
      <c r="E257" s="16" t="n"/>
      <c r="F257" s="7">
        <f>D257-E257</f>
        <v/>
      </c>
      <c r="G257">
        <f>IF(A257="","",IFERROR(INDEX(Map_Line,MATCH(A257,Map_Code,0)),"UNMAPPED"))</f>
        <v/>
      </c>
      <c r="H257">
        <f>IF(A257="","",IFERROR(INDEX(Map_Stmt,MATCH(A257,Map_Code,0)),"UNMAPPED"))</f>
        <v/>
      </c>
      <c r="I257" s="7">
        <f>IF(A257="",0,IFERROR(F257*INDEX(Map_Sign,MATCH(A257,Map_Code,0)),0))</f>
        <v/>
      </c>
      <c r="J257">
        <f>IF(C257="",0,YEAR(C257))</f>
        <v/>
      </c>
      <c r="K257">
        <f>IF(C257="",0,MONTH(C257))</f>
        <v/>
      </c>
    </row>
    <row r="258">
      <c r="A258" s="4" t="n"/>
      <c r="B258" s="4" t="n"/>
      <c r="C258" s="18" t="n"/>
      <c r="D258" s="16" t="n"/>
      <c r="E258" s="16" t="n"/>
      <c r="F258" s="7">
        <f>D258-E258</f>
        <v/>
      </c>
      <c r="G258">
        <f>IF(A258="","",IFERROR(INDEX(Map_Line,MATCH(A258,Map_Code,0)),"UNMAPPED"))</f>
        <v/>
      </c>
      <c r="H258">
        <f>IF(A258="","",IFERROR(INDEX(Map_Stmt,MATCH(A258,Map_Code,0)),"UNMAPPED"))</f>
        <v/>
      </c>
      <c r="I258" s="7">
        <f>IF(A258="",0,IFERROR(F258*INDEX(Map_Sign,MATCH(A258,Map_Code,0)),0))</f>
        <v/>
      </c>
      <c r="J258">
        <f>IF(C258="",0,YEAR(C258))</f>
        <v/>
      </c>
      <c r="K258">
        <f>IF(C258="",0,MONTH(C258))</f>
        <v/>
      </c>
    </row>
    <row r="259">
      <c r="A259" s="4" t="n"/>
      <c r="B259" s="4" t="n"/>
      <c r="C259" s="18" t="n"/>
      <c r="D259" s="16" t="n"/>
      <c r="E259" s="16" t="n"/>
      <c r="F259" s="7">
        <f>D259-E259</f>
        <v/>
      </c>
      <c r="G259">
        <f>IF(A259="","",IFERROR(INDEX(Map_Line,MATCH(A259,Map_Code,0)),"UNMAPPED"))</f>
        <v/>
      </c>
      <c r="H259">
        <f>IF(A259="","",IFERROR(INDEX(Map_Stmt,MATCH(A259,Map_Code,0)),"UNMAPPED"))</f>
        <v/>
      </c>
      <c r="I259" s="7">
        <f>IF(A259="",0,IFERROR(F259*INDEX(Map_Sign,MATCH(A259,Map_Code,0)),0))</f>
        <v/>
      </c>
      <c r="J259">
        <f>IF(C259="",0,YEAR(C259))</f>
        <v/>
      </c>
      <c r="K259">
        <f>IF(C259="",0,MONTH(C259))</f>
        <v/>
      </c>
    </row>
    <row r="260">
      <c r="A260" s="4" t="n"/>
      <c r="B260" s="4" t="n"/>
      <c r="C260" s="18" t="n"/>
      <c r="D260" s="16" t="n"/>
      <c r="E260" s="16" t="n"/>
      <c r="F260" s="7">
        <f>D260-E260</f>
        <v/>
      </c>
      <c r="G260">
        <f>IF(A260="","",IFERROR(INDEX(Map_Line,MATCH(A260,Map_Code,0)),"UNMAPPED"))</f>
        <v/>
      </c>
      <c r="H260">
        <f>IF(A260="","",IFERROR(INDEX(Map_Stmt,MATCH(A260,Map_Code,0)),"UNMAPPED"))</f>
        <v/>
      </c>
      <c r="I260" s="7">
        <f>IF(A260="",0,IFERROR(F260*INDEX(Map_Sign,MATCH(A260,Map_Code,0)),0))</f>
        <v/>
      </c>
      <c r="J260">
        <f>IF(C260="",0,YEAR(C260))</f>
        <v/>
      </c>
      <c r="K260">
        <f>IF(C260="",0,MONTH(C260))</f>
        <v/>
      </c>
    </row>
    <row r="261">
      <c r="A261" s="4" t="n"/>
      <c r="B261" s="4" t="n"/>
      <c r="C261" s="18" t="n"/>
      <c r="D261" s="16" t="n"/>
      <c r="E261" s="16" t="n"/>
      <c r="F261" s="7">
        <f>D261-E261</f>
        <v/>
      </c>
      <c r="G261">
        <f>IF(A261="","",IFERROR(INDEX(Map_Line,MATCH(A261,Map_Code,0)),"UNMAPPED"))</f>
        <v/>
      </c>
      <c r="H261">
        <f>IF(A261="","",IFERROR(INDEX(Map_Stmt,MATCH(A261,Map_Code,0)),"UNMAPPED"))</f>
        <v/>
      </c>
      <c r="I261" s="7">
        <f>IF(A261="",0,IFERROR(F261*INDEX(Map_Sign,MATCH(A261,Map_Code,0)),0))</f>
        <v/>
      </c>
      <c r="J261">
        <f>IF(C261="",0,YEAR(C261))</f>
        <v/>
      </c>
      <c r="K261">
        <f>IF(C261="",0,MONTH(C261))</f>
        <v/>
      </c>
    </row>
    <row r="262">
      <c r="A262" s="4" t="n"/>
      <c r="B262" s="4" t="n"/>
      <c r="C262" s="18" t="n"/>
      <c r="D262" s="16" t="n"/>
      <c r="E262" s="16" t="n"/>
      <c r="F262" s="7">
        <f>D262-E262</f>
        <v/>
      </c>
      <c r="G262">
        <f>IF(A262="","",IFERROR(INDEX(Map_Line,MATCH(A262,Map_Code,0)),"UNMAPPED"))</f>
        <v/>
      </c>
      <c r="H262">
        <f>IF(A262="","",IFERROR(INDEX(Map_Stmt,MATCH(A262,Map_Code,0)),"UNMAPPED"))</f>
        <v/>
      </c>
      <c r="I262" s="7">
        <f>IF(A262="",0,IFERROR(F262*INDEX(Map_Sign,MATCH(A262,Map_Code,0)),0))</f>
        <v/>
      </c>
      <c r="J262">
        <f>IF(C262="",0,YEAR(C262))</f>
        <v/>
      </c>
      <c r="K262">
        <f>IF(C262="",0,MONTH(C262))</f>
        <v/>
      </c>
    </row>
    <row r="263">
      <c r="A263" s="4" t="n"/>
      <c r="B263" s="4" t="n"/>
      <c r="C263" s="18" t="n"/>
      <c r="D263" s="16" t="n"/>
      <c r="E263" s="16" t="n"/>
      <c r="F263" s="7">
        <f>D263-E263</f>
        <v/>
      </c>
      <c r="G263">
        <f>IF(A263="","",IFERROR(INDEX(Map_Line,MATCH(A263,Map_Code,0)),"UNMAPPED"))</f>
        <v/>
      </c>
      <c r="H263">
        <f>IF(A263="","",IFERROR(INDEX(Map_Stmt,MATCH(A263,Map_Code,0)),"UNMAPPED"))</f>
        <v/>
      </c>
      <c r="I263" s="7">
        <f>IF(A263="",0,IFERROR(F263*INDEX(Map_Sign,MATCH(A263,Map_Code,0)),0))</f>
        <v/>
      </c>
      <c r="J263">
        <f>IF(C263="",0,YEAR(C263))</f>
        <v/>
      </c>
      <c r="K263">
        <f>IF(C263="",0,MONTH(C263))</f>
        <v/>
      </c>
    </row>
    <row r="264">
      <c r="A264" s="4" t="n"/>
      <c r="B264" s="4" t="n"/>
      <c r="C264" s="18" t="n"/>
      <c r="D264" s="16" t="n"/>
      <c r="E264" s="16" t="n"/>
      <c r="F264" s="7">
        <f>D264-E264</f>
        <v/>
      </c>
      <c r="G264">
        <f>IF(A264="","",IFERROR(INDEX(Map_Line,MATCH(A264,Map_Code,0)),"UNMAPPED"))</f>
        <v/>
      </c>
      <c r="H264">
        <f>IF(A264="","",IFERROR(INDEX(Map_Stmt,MATCH(A264,Map_Code,0)),"UNMAPPED"))</f>
        <v/>
      </c>
      <c r="I264" s="7">
        <f>IF(A264="",0,IFERROR(F264*INDEX(Map_Sign,MATCH(A264,Map_Code,0)),0))</f>
        <v/>
      </c>
      <c r="J264">
        <f>IF(C264="",0,YEAR(C264))</f>
        <v/>
      </c>
      <c r="K264">
        <f>IF(C264="",0,MONTH(C264))</f>
        <v/>
      </c>
    </row>
    <row r="265">
      <c r="A265" s="4" t="n"/>
      <c r="B265" s="4" t="n"/>
      <c r="C265" s="18" t="n"/>
      <c r="D265" s="16" t="n"/>
      <c r="E265" s="16" t="n"/>
      <c r="F265" s="7">
        <f>D265-E265</f>
        <v/>
      </c>
      <c r="G265">
        <f>IF(A265="","",IFERROR(INDEX(Map_Line,MATCH(A265,Map_Code,0)),"UNMAPPED"))</f>
        <v/>
      </c>
      <c r="H265">
        <f>IF(A265="","",IFERROR(INDEX(Map_Stmt,MATCH(A265,Map_Code,0)),"UNMAPPED"))</f>
        <v/>
      </c>
      <c r="I265" s="7">
        <f>IF(A265="",0,IFERROR(F265*INDEX(Map_Sign,MATCH(A265,Map_Code,0)),0))</f>
        <v/>
      </c>
      <c r="J265">
        <f>IF(C265="",0,YEAR(C265))</f>
        <v/>
      </c>
      <c r="K265">
        <f>IF(C265="",0,MONTH(C265))</f>
        <v/>
      </c>
    </row>
    <row r="266">
      <c r="A266" s="4" t="n"/>
      <c r="B266" s="4" t="n"/>
      <c r="C266" s="18" t="n"/>
      <c r="D266" s="16" t="n"/>
      <c r="E266" s="16" t="n"/>
      <c r="F266" s="7">
        <f>D266-E266</f>
        <v/>
      </c>
      <c r="G266">
        <f>IF(A266="","",IFERROR(INDEX(Map_Line,MATCH(A266,Map_Code,0)),"UNMAPPED"))</f>
        <v/>
      </c>
      <c r="H266">
        <f>IF(A266="","",IFERROR(INDEX(Map_Stmt,MATCH(A266,Map_Code,0)),"UNMAPPED"))</f>
        <v/>
      </c>
      <c r="I266" s="7">
        <f>IF(A266="",0,IFERROR(F266*INDEX(Map_Sign,MATCH(A266,Map_Code,0)),0))</f>
        <v/>
      </c>
      <c r="J266">
        <f>IF(C266="",0,YEAR(C266))</f>
        <v/>
      </c>
      <c r="K266">
        <f>IF(C266="",0,MONTH(C266))</f>
        <v/>
      </c>
    </row>
    <row r="267">
      <c r="A267" s="4" t="n"/>
      <c r="B267" s="4" t="n"/>
      <c r="C267" s="18" t="n"/>
      <c r="D267" s="16" t="n"/>
      <c r="E267" s="16" t="n"/>
      <c r="F267" s="7">
        <f>D267-E267</f>
        <v/>
      </c>
      <c r="G267">
        <f>IF(A267="","",IFERROR(INDEX(Map_Line,MATCH(A267,Map_Code,0)),"UNMAPPED"))</f>
        <v/>
      </c>
      <c r="H267">
        <f>IF(A267="","",IFERROR(INDEX(Map_Stmt,MATCH(A267,Map_Code,0)),"UNMAPPED"))</f>
        <v/>
      </c>
      <c r="I267" s="7">
        <f>IF(A267="",0,IFERROR(F267*INDEX(Map_Sign,MATCH(A267,Map_Code,0)),0))</f>
        <v/>
      </c>
      <c r="J267">
        <f>IF(C267="",0,YEAR(C267))</f>
        <v/>
      </c>
      <c r="K267">
        <f>IF(C267="",0,MONTH(C267))</f>
        <v/>
      </c>
    </row>
    <row r="268">
      <c r="A268" s="4" t="n"/>
      <c r="B268" s="4" t="n"/>
      <c r="C268" s="18" t="n"/>
      <c r="D268" s="16" t="n"/>
      <c r="E268" s="16" t="n"/>
      <c r="F268" s="7">
        <f>D268-E268</f>
        <v/>
      </c>
      <c r="G268">
        <f>IF(A268="","",IFERROR(INDEX(Map_Line,MATCH(A268,Map_Code,0)),"UNMAPPED"))</f>
        <v/>
      </c>
      <c r="H268">
        <f>IF(A268="","",IFERROR(INDEX(Map_Stmt,MATCH(A268,Map_Code,0)),"UNMAPPED"))</f>
        <v/>
      </c>
      <c r="I268" s="7">
        <f>IF(A268="",0,IFERROR(F268*INDEX(Map_Sign,MATCH(A268,Map_Code,0)),0))</f>
        <v/>
      </c>
      <c r="J268">
        <f>IF(C268="",0,YEAR(C268))</f>
        <v/>
      </c>
      <c r="K268">
        <f>IF(C268="",0,MONTH(C268))</f>
        <v/>
      </c>
    </row>
    <row r="269">
      <c r="A269" s="4" t="n"/>
      <c r="B269" s="4" t="n"/>
      <c r="C269" s="18" t="n"/>
      <c r="D269" s="16" t="n"/>
      <c r="E269" s="16" t="n"/>
      <c r="F269" s="7">
        <f>D269-E269</f>
        <v/>
      </c>
      <c r="G269">
        <f>IF(A269="","",IFERROR(INDEX(Map_Line,MATCH(A269,Map_Code,0)),"UNMAPPED"))</f>
        <v/>
      </c>
      <c r="H269">
        <f>IF(A269="","",IFERROR(INDEX(Map_Stmt,MATCH(A269,Map_Code,0)),"UNMAPPED"))</f>
        <v/>
      </c>
      <c r="I269" s="7">
        <f>IF(A269="",0,IFERROR(F269*INDEX(Map_Sign,MATCH(A269,Map_Code,0)),0))</f>
        <v/>
      </c>
      <c r="J269">
        <f>IF(C269="",0,YEAR(C269))</f>
        <v/>
      </c>
      <c r="K269">
        <f>IF(C269="",0,MONTH(C269))</f>
        <v/>
      </c>
    </row>
    <row r="270">
      <c r="A270" s="4" t="n"/>
      <c r="B270" s="4" t="n"/>
      <c r="C270" s="18" t="n"/>
      <c r="D270" s="16" t="n"/>
      <c r="E270" s="16" t="n"/>
      <c r="F270" s="7">
        <f>D270-E270</f>
        <v/>
      </c>
      <c r="G270">
        <f>IF(A270="","",IFERROR(INDEX(Map_Line,MATCH(A270,Map_Code,0)),"UNMAPPED"))</f>
        <v/>
      </c>
      <c r="H270">
        <f>IF(A270="","",IFERROR(INDEX(Map_Stmt,MATCH(A270,Map_Code,0)),"UNMAPPED"))</f>
        <v/>
      </c>
      <c r="I270" s="7">
        <f>IF(A270="",0,IFERROR(F270*INDEX(Map_Sign,MATCH(A270,Map_Code,0)),0))</f>
        <v/>
      </c>
      <c r="J270">
        <f>IF(C270="",0,YEAR(C270))</f>
        <v/>
      </c>
      <c r="K270">
        <f>IF(C270="",0,MONTH(C270))</f>
        <v/>
      </c>
    </row>
    <row r="271">
      <c r="A271" s="4" t="n"/>
      <c r="B271" s="4" t="n"/>
      <c r="C271" s="18" t="n"/>
      <c r="D271" s="16" t="n"/>
      <c r="E271" s="16" t="n"/>
      <c r="F271" s="7">
        <f>D271-E271</f>
        <v/>
      </c>
      <c r="G271">
        <f>IF(A271="","",IFERROR(INDEX(Map_Line,MATCH(A271,Map_Code,0)),"UNMAPPED"))</f>
        <v/>
      </c>
      <c r="H271">
        <f>IF(A271="","",IFERROR(INDEX(Map_Stmt,MATCH(A271,Map_Code,0)),"UNMAPPED"))</f>
        <v/>
      </c>
      <c r="I271" s="7">
        <f>IF(A271="",0,IFERROR(F271*INDEX(Map_Sign,MATCH(A271,Map_Code,0)),0))</f>
        <v/>
      </c>
      <c r="J271">
        <f>IF(C271="",0,YEAR(C271))</f>
        <v/>
      </c>
      <c r="K271">
        <f>IF(C271="",0,MONTH(C271))</f>
        <v/>
      </c>
    </row>
    <row r="272">
      <c r="A272" s="4" t="n"/>
      <c r="B272" s="4" t="n"/>
      <c r="C272" s="18" t="n"/>
      <c r="D272" s="16" t="n"/>
      <c r="E272" s="16" t="n"/>
      <c r="F272" s="7">
        <f>D272-E272</f>
        <v/>
      </c>
      <c r="G272">
        <f>IF(A272="","",IFERROR(INDEX(Map_Line,MATCH(A272,Map_Code,0)),"UNMAPPED"))</f>
        <v/>
      </c>
      <c r="H272">
        <f>IF(A272="","",IFERROR(INDEX(Map_Stmt,MATCH(A272,Map_Code,0)),"UNMAPPED"))</f>
        <v/>
      </c>
      <c r="I272" s="7">
        <f>IF(A272="",0,IFERROR(F272*INDEX(Map_Sign,MATCH(A272,Map_Code,0)),0))</f>
        <v/>
      </c>
      <c r="J272">
        <f>IF(C272="",0,YEAR(C272))</f>
        <v/>
      </c>
      <c r="K272">
        <f>IF(C272="",0,MONTH(C272))</f>
        <v/>
      </c>
    </row>
    <row r="273">
      <c r="A273" s="4" t="n"/>
      <c r="B273" s="4" t="n"/>
      <c r="C273" s="18" t="n"/>
      <c r="D273" s="16" t="n"/>
      <c r="E273" s="16" t="n"/>
      <c r="F273" s="7">
        <f>D273-E273</f>
        <v/>
      </c>
      <c r="G273">
        <f>IF(A273="","",IFERROR(INDEX(Map_Line,MATCH(A273,Map_Code,0)),"UNMAPPED"))</f>
        <v/>
      </c>
      <c r="H273">
        <f>IF(A273="","",IFERROR(INDEX(Map_Stmt,MATCH(A273,Map_Code,0)),"UNMAPPED"))</f>
        <v/>
      </c>
      <c r="I273" s="7">
        <f>IF(A273="",0,IFERROR(F273*INDEX(Map_Sign,MATCH(A273,Map_Code,0)),0))</f>
        <v/>
      </c>
      <c r="J273">
        <f>IF(C273="",0,YEAR(C273))</f>
        <v/>
      </c>
      <c r="K273">
        <f>IF(C273="",0,MONTH(C273))</f>
        <v/>
      </c>
    </row>
    <row r="274">
      <c r="A274" s="4" t="n"/>
      <c r="B274" s="4" t="n"/>
      <c r="C274" s="18" t="n"/>
      <c r="D274" s="16" t="n"/>
      <c r="E274" s="16" t="n"/>
      <c r="F274" s="7">
        <f>D274-E274</f>
        <v/>
      </c>
      <c r="G274">
        <f>IF(A274="","",IFERROR(INDEX(Map_Line,MATCH(A274,Map_Code,0)),"UNMAPPED"))</f>
        <v/>
      </c>
      <c r="H274">
        <f>IF(A274="","",IFERROR(INDEX(Map_Stmt,MATCH(A274,Map_Code,0)),"UNMAPPED"))</f>
        <v/>
      </c>
      <c r="I274" s="7">
        <f>IF(A274="",0,IFERROR(F274*INDEX(Map_Sign,MATCH(A274,Map_Code,0)),0))</f>
        <v/>
      </c>
      <c r="J274">
        <f>IF(C274="",0,YEAR(C274))</f>
        <v/>
      </c>
      <c r="K274">
        <f>IF(C274="",0,MONTH(C274))</f>
        <v/>
      </c>
    </row>
    <row r="275">
      <c r="A275" s="4" t="n"/>
      <c r="B275" s="4" t="n"/>
      <c r="C275" s="18" t="n"/>
      <c r="D275" s="16" t="n"/>
      <c r="E275" s="16" t="n"/>
      <c r="F275" s="7">
        <f>D275-E275</f>
        <v/>
      </c>
      <c r="G275">
        <f>IF(A275="","",IFERROR(INDEX(Map_Line,MATCH(A275,Map_Code,0)),"UNMAPPED"))</f>
        <v/>
      </c>
      <c r="H275">
        <f>IF(A275="","",IFERROR(INDEX(Map_Stmt,MATCH(A275,Map_Code,0)),"UNMAPPED"))</f>
        <v/>
      </c>
      <c r="I275" s="7">
        <f>IF(A275="",0,IFERROR(F275*INDEX(Map_Sign,MATCH(A275,Map_Code,0)),0))</f>
        <v/>
      </c>
      <c r="J275">
        <f>IF(C275="",0,YEAR(C275))</f>
        <v/>
      </c>
      <c r="K275">
        <f>IF(C275="",0,MONTH(C275))</f>
        <v/>
      </c>
    </row>
    <row r="276">
      <c r="A276" s="4" t="n"/>
      <c r="B276" s="4" t="n"/>
      <c r="C276" s="18" t="n"/>
      <c r="D276" s="16" t="n"/>
      <c r="E276" s="16" t="n"/>
      <c r="F276" s="7">
        <f>D276-E276</f>
        <v/>
      </c>
      <c r="G276">
        <f>IF(A276="","",IFERROR(INDEX(Map_Line,MATCH(A276,Map_Code,0)),"UNMAPPED"))</f>
        <v/>
      </c>
      <c r="H276">
        <f>IF(A276="","",IFERROR(INDEX(Map_Stmt,MATCH(A276,Map_Code,0)),"UNMAPPED"))</f>
        <v/>
      </c>
      <c r="I276" s="7">
        <f>IF(A276="",0,IFERROR(F276*INDEX(Map_Sign,MATCH(A276,Map_Code,0)),0))</f>
        <v/>
      </c>
      <c r="J276">
        <f>IF(C276="",0,YEAR(C276))</f>
        <v/>
      </c>
      <c r="K276">
        <f>IF(C276="",0,MONTH(C276))</f>
        <v/>
      </c>
    </row>
    <row r="277">
      <c r="A277" s="4" t="n"/>
      <c r="B277" s="4" t="n"/>
      <c r="C277" s="18" t="n"/>
      <c r="D277" s="16" t="n"/>
      <c r="E277" s="16" t="n"/>
      <c r="F277" s="7">
        <f>D277-E277</f>
        <v/>
      </c>
      <c r="G277">
        <f>IF(A277="","",IFERROR(INDEX(Map_Line,MATCH(A277,Map_Code,0)),"UNMAPPED"))</f>
        <v/>
      </c>
      <c r="H277">
        <f>IF(A277="","",IFERROR(INDEX(Map_Stmt,MATCH(A277,Map_Code,0)),"UNMAPPED"))</f>
        <v/>
      </c>
      <c r="I277" s="7">
        <f>IF(A277="",0,IFERROR(F277*INDEX(Map_Sign,MATCH(A277,Map_Code,0)),0))</f>
        <v/>
      </c>
      <c r="J277">
        <f>IF(C277="",0,YEAR(C277))</f>
        <v/>
      </c>
      <c r="K277">
        <f>IF(C277="",0,MONTH(C277))</f>
        <v/>
      </c>
    </row>
    <row r="278">
      <c r="A278" s="4" t="n"/>
      <c r="B278" s="4" t="n"/>
      <c r="C278" s="18" t="n"/>
      <c r="D278" s="16" t="n"/>
      <c r="E278" s="16" t="n"/>
      <c r="F278" s="7">
        <f>D278-E278</f>
        <v/>
      </c>
      <c r="G278">
        <f>IF(A278="","",IFERROR(INDEX(Map_Line,MATCH(A278,Map_Code,0)),"UNMAPPED"))</f>
        <v/>
      </c>
      <c r="H278">
        <f>IF(A278="","",IFERROR(INDEX(Map_Stmt,MATCH(A278,Map_Code,0)),"UNMAPPED"))</f>
        <v/>
      </c>
      <c r="I278" s="7">
        <f>IF(A278="",0,IFERROR(F278*INDEX(Map_Sign,MATCH(A278,Map_Code,0)),0))</f>
        <v/>
      </c>
      <c r="J278">
        <f>IF(C278="",0,YEAR(C278))</f>
        <v/>
      </c>
      <c r="K278">
        <f>IF(C278="",0,MONTH(C278))</f>
        <v/>
      </c>
    </row>
    <row r="279">
      <c r="A279" s="4" t="n"/>
      <c r="B279" s="4" t="n"/>
      <c r="C279" s="18" t="n"/>
      <c r="D279" s="16" t="n"/>
      <c r="E279" s="16" t="n"/>
      <c r="F279" s="7">
        <f>D279-E279</f>
        <v/>
      </c>
      <c r="G279">
        <f>IF(A279="","",IFERROR(INDEX(Map_Line,MATCH(A279,Map_Code,0)),"UNMAPPED"))</f>
        <v/>
      </c>
      <c r="H279">
        <f>IF(A279="","",IFERROR(INDEX(Map_Stmt,MATCH(A279,Map_Code,0)),"UNMAPPED"))</f>
        <v/>
      </c>
      <c r="I279" s="7">
        <f>IF(A279="",0,IFERROR(F279*INDEX(Map_Sign,MATCH(A279,Map_Code,0)),0))</f>
        <v/>
      </c>
      <c r="J279">
        <f>IF(C279="",0,YEAR(C279))</f>
        <v/>
      </c>
      <c r="K279">
        <f>IF(C279="",0,MONTH(C279))</f>
        <v/>
      </c>
    </row>
    <row r="280">
      <c r="A280" s="4" t="n"/>
      <c r="B280" s="4" t="n"/>
      <c r="C280" s="18" t="n"/>
      <c r="D280" s="16" t="n"/>
      <c r="E280" s="16" t="n"/>
      <c r="F280" s="7">
        <f>D280-E280</f>
        <v/>
      </c>
      <c r="G280">
        <f>IF(A280="","",IFERROR(INDEX(Map_Line,MATCH(A280,Map_Code,0)),"UNMAPPED"))</f>
        <v/>
      </c>
      <c r="H280">
        <f>IF(A280="","",IFERROR(INDEX(Map_Stmt,MATCH(A280,Map_Code,0)),"UNMAPPED"))</f>
        <v/>
      </c>
      <c r="I280" s="7">
        <f>IF(A280="",0,IFERROR(F280*INDEX(Map_Sign,MATCH(A280,Map_Code,0)),0))</f>
        <v/>
      </c>
      <c r="J280">
        <f>IF(C280="",0,YEAR(C280))</f>
        <v/>
      </c>
      <c r="K280">
        <f>IF(C280="",0,MONTH(C280))</f>
        <v/>
      </c>
    </row>
    <row r="281">
      <c r="A281" s="4" t="n"/>
      <c r="B281" s="4" t="n"/>
      <c r="C281" s="18" t="n"/>
      <c r="D281" s="16" t="n"/>
      <c r="E281" s="16" t="n"/>
      <c r="F281" s="7">
        <f>D281-E281</f>
        <v/>
      </c>
      <c r="G281">
        <f>IF(A281="","",IFERROR(INDEX(Map_Line,MATCH(A281,Map_Code,0)),"UNMAPPED"))</f>
        <v/>
      </c>
      <c r="H281">
        <f>IF(A281="","",IFERROR(INDEX(Map_Stmt,MATCH(A281,Map_Code,0)),"UNMAPPED"))</f>
        <v/>
      </c>
      <c r="I281" s="7">
        <f>IF(A281="",0,IFERROR(F281*INDEX(Map_Sign,MATCH(A281,Map_Code,0)),0))</f>
        <v/>
      </c>
      <c r="J281">
        <f>IF(C281="",0,YEAR(C281))</f>
        <v/>
      </c>
      <c r="K281">
        <f>IF(C281="",0,MONTH(C281))</f>
        <v/>
      </c>
    </row>
    <row r="282">
      <c r="A282" s="4" t="n"/>
      <c r="B282" s="4" t="n"/>
      <c r="C282" s="18" t="n"/>
      <c r="D282" s="16" t="n"/>
      <c r="E282" s="16" t="n"/>
      <c r="F282" s="7">
        <f>D282-E282</f>
        <v/>
      </c>
      <c r="G282">
        <f>IF(A282="","",IFERROR(INDEX(Map_Line,MATCH(A282,Map_Code,0)),"UNMAPPED"))</f>
        <v/>
      </c>
      <c r="H282">
        <f>IF(A282="","",IFERROR(INDEX(Map_Stmt,MATCH(A282,Map_Code,0)),"UNMAPPED"))</f>
        <v/>
      </c>
      <c r="I282" s="7">
        <f>IF(A282="",0,IFERROR(F282*INDEX(Map_Sign,MATCH(A282,Map_Code,0)),0))</f>
        <v/>
      </c>
      <c r="J282">
        <f>IF(C282="",0,YEAR(C282))</f>
        <v/>
      </c>
      <c r="K282">
        <f>IF(C282="",0,MONTH(C282))</f>
        <v/>
      </c>
    </row>
    <row r="283">
      <c r="A283" s="4" t="n"/>
      <c r="B283" s="4" t="n"/>
      <c r="C283" s="18" t="n"/>
      <c r="D283" s="16" t="n"/>
      <c r="E283" s="16" t="n"/>
      <c r="F283" s="7">
        <f>D283-E283</f>
        <v/>
      </c>
      <c r="G283">
        <f>IF(A283="","",IFERROR(INDEX(Map_Line,MATCH(A283,Map_Code,0)),"UNMAPPED"))</f>
        <v/>
      </c>
      <c r="H283">
        <f>IF(A283="","",IFERROR(INDEX(Map_Stmt,MATCH(A283,Map_Code,0)),"UNMAPPED"))</f>
        <v/>
      </c>
      <c r="I283" s="7">
        <f>IF(A283="",0,IFERROR(F283*INDEX(Map_Sign,MATCH(A283,Map_Code,0)),0))</f>
        <v/>
      </c>
      <c r="J283">
        <f>IF(C283="",0,YEAR(C283))</f>
        <v/>
      </c>
      <c r="K283">
        <f>IF(C283="",0,MONTH(C283))</f>
        <v/>
      </c>
    </row>
    <row r="284">
      <c r="A284" s="4" t="n"/>
      <c r="B284" s="4" t="n"/>
      <c r="C284" s="18" t="n"/>
      <c r="D284" s="16" t="n"/>
      <c r="E284" s="16" t="n"/>
      <c r="F284" s="7">
        <f>D284-E284</f>
        <v/>
      </c>
      <c r="G284">
        <f>IF(A284="","",IFERROR(INDEX(Map_Line,MATCH(A284,Map_Code,0)),"UNMAPPED"))</f>
        <v/>
      </c>
      <c r="H284">
        <f>IF(A284="","",IFERROR(INDEX(Map_Stmt,MATCH(A284,Map_Code,0)),"UNMAPPED"))</f>
        <v/>
      </c>
      <c r="I284" s="7">
        <f>IF(A284="",0,IFERROR(F284*INDEX(Map_Sign,MATCH(A284,Map_Code,0)),0))</f>
        <v/>
      </c>
      <c r="J284">
        <f>IF(C284="",0,YEAR(C284))</f>
        <v/>
      </c>
      <c r="K284">
        <f>IF(C284="",0,MONTH(C284))</f>
        <v/>
      </c>
    </row>
    <row r="285">
      <c r="A285" s="4" t="n"/>
      <c r="B285" s="4" t="n"/>
      <c r="C285" s="18" t="n"/>
      <c r="D285" s="16" t="n"/>
      <c r="E285" s="16" t="n"/>
      <c r="F285" s="7">
        <f>D285-E285</f>
        <v/>
      </c>
      <c r="G285">
        <f>IF(A285="","",IFERROR(INDEX(Map_Line,MATCH(A285,Map_Code,0)),"UNMAPPED"))</f>
        <v/>
      </c>
      <c r="H285">
        <f>IF(A285="","",IFERROR(INDEX(Map_Stmt,MATCH(A285,Map_Code,0)),"UNMAPPED"))</f>
        <v/>
      </c>
      <c r="I285" s="7">
        <f>IF(A285="",0,IFERROR(F285*INDEX(Map_Sign,MATCH(A285,Map_Code,0)),0))</f>
        <v/>
      </c>
      <c r="J285">
        <f>IF(C285="",0,YEAR(C285))</f>
        <v/>
      </c>
      <c r="K285">
        <f>IF(C285="",0,MONTH(C285))</f>
        <v/>
      </c>
    </row>
    <row r="286">
      <c r="A286" s="4" t="n"/>
      <c r="B286" s="4" t="n"/>
      <c r="C286" s="18" t="n"/>
      <c r="D286" s="16" t="n"/>
      <c r="E286" s="16" t="n"/>
      <c r="F286" s="7">
        <f>D286-E286</f>
        <v/>
      </c>
      <c r="G286">
        <f>IF(A286="","",IFERROR(INDEX(Map_Line,MATCH(A286,Map_Code,0)),"UNMAPPED"))</f>
        <v/>
      </c>
      <c r="H286">
        <f>IF(A286="","",IFERROR(INDEX(Map_Stmt,MATCH(A286,Map_Code,0)),"UNMAPPED"))</f>
        <v/>
      </c>
      <c r="I286" s="7">
        <f>IF(A286="",0,IFERROR(F286*INDEX(Map_Sign,MATCH(A286,Map_Code,0)),0))</f>
        <v/>
      </c>
      <c r="J286">
        <f>IF(C286="",0,YEAR(C286))</f>
        <v/>
      </c>
      <c r="K286">
        <f>IF(C286="",0,MONTH(C286))</f>
        <v/>
      </c>
    </row>
    <row r="287">
      <c r="A287" s="4" t="n"/>
      <c r="B287" s="4" t="n"/>
      <c r="C287" s="18" t="n"/>
      <c r="D287" s="16" t="n"/>
      <c r="E287" s="16" t="n"/>
      <c r="F287" s="7">
        <f>D287-E287</f>
        <v/>
      </c>
      <c r="G287">
        <f>IF(A287="","",IFERROR(INDEX(Map_Line,MATCH(A287,Map_Code,0)),"UNMAPPED"))</f>
        <v/>
      </c>
      <c r="H287">
        <f>IF(A287="","",IFERROR(INDEX(Map_Stmt,MATCH(A287,Map_Code,0)),"UNMAPPED"))</f>
        <v/>
      </c>
      <c r="I287" s="7">
        <f>IF(A287="",0,IFERROR(F287*INDEX(Map_Sign,MATCH(A287,Map_Code,0)),0))</f>
        <v/>
      </c>
      <c r="J287">
        <f>IF(C287="",0,YEAR(C287))</f>
        <v/>
      </c>
      <c r="K287">
        <f>IF(C287="",0,MONTH(C287))</f>
        <v/>
      </c>
    </row>
    <row r="288">
      <c r="A288" s="4" t="n"/>
      <c r="B288" s="4" t="n"/>
      <c r="C288" s="18" t="n"/>
      <c r="D288" s="16" t="n"/>
      <c r="E288" s="16" t="n"/>
      <c r="F288" s="7">
        <f>D288-E288</f>
        <v/>
      </c>
      <c r="G288">
        <f>IF(A288="","",IFERROR(INDEX(Map_Line,MATCH(A288,Map_Code,0)),"UNMAPPED"))</f>
        <v/>
      </c>
      <c r="H288">
        <f>IF(A288="","",IFERROR(INDEX(Map_Stmt,MATCH(A288,Map_Code,0)),"UNMAPPED"))</f>
        <v/>
      </c>
      <c r="I288" s="7">
        <f>IF(A288="",0,IFERROR(F288*INDEX(Map_Sign,MATCH(A288,Map_Code,0)),0))</f>
        <v/>
      </c>
      <c r="J288">
        <f>IF(C288="",0,YEAR(C288))</f>
        <v/>
      </c>
      <c r="K288">
        <f>IF(C288="",0,MONTH(C288))</f>
        <v/>
      </c>
    </row>
    <row r="289">
      <c r="A289" s="4" t="n"/>
      <c r="B289" s="4" t="n"/>
      <c r="C289" s="18" t="n"/>
      <c r="D289" s="16" t="n"/>
      <c r="E289" s="16" t="n"/>
      <c r="F289" s="7">
        <f>D289-E289</f>
        <v/>
      </c>
      <c r="G289">
        <f>IF(A289="","",IFERROR(INDEX(Map_Line,MATCH(A289,Map_Code,0)),"UNMAPPED"))</f>
        <v/>
      </c>
      <c r="H289">
        <f>IF(A289="","",IFERROR(INDEX(Map_Stmt,MATCH(A289,Map_Code,0)),"UNMAPPED"))</f>
        <v/>
      </c>
      <c r="I289" s="7">
        <f>IF(A289="",0,IFERROR(F289*INDEX(Map_Sign,MATCH(A289,Map_Code,0)),0))</f>
        <v/>
      </c>
      <c r="J289">
        <f>IF(C289="",0,YEAR(C289))</f>
        <v/>
      </c>
      <c r="K289">
        <f>IF(C289="",0,MONTH(C289))</f>
        <v/>
      </c>
    </row>
    <row r="290">
      <c r="A290" s="4" t="n"/>
      <c r="B290" s="4" t="n"/>
      <c r="C290" s="18" t="n"/>
      <c r="D290" s="16" t="n"/>
      <c r="E290" s="16" t="n"/>
      <c r="F290" s="7">
        <f>D290-E290</f>
        <v/>
      </c>
      <c r="G290">
        <f>IF(A290="","",IFERROR(INDEX(Map_Line,MATCH(A290,Map_Code,0)),"UNMAPPED"))</f>
        <v/>
      </c>
      <c r="H290">
        <f>IF(A290="","",IFERROR(INDEX(Map_Stmt,MATCH(A290,Map_Code,0)),"UNMAPPED"))</f>
        <v/>
      </c>
      <c r="I290" s="7">
        <f>IF(A290="",0,IFERROR(F290*INDEX(Map_Sign,MATCH(A290,Map_Code,0)),0))</f>
        <v/>
      </c>
      <c r="J290">
        <f>IF(C290="",0,YEAR(C290))</f>
        <v/>
      </c>
      <c r="K290">
        <f>IF(C290="",0,MONTH(C290))</f>
        <v/>
      </c>
    </row>
    <row r="291">
      <c r="A291" s="4" t="n"/>
      <c r="B291" s="4" t="n"/>
      <c r="C291" s="18" t="n"/>
      <c r="D291" s="16" t="n"/>
      <c r="E291" s="16" t="n"/>
      <c r="F291" s="7">
        <f>D291-E291</f>
        <v/>
      </c>
      <c r="G291">
        <f>IF(A291="","",IFERROR(INDEX(Map_Line,MATCH(A291,Map_Code,0)),"UNMAPPED"))</f>
        <v/>
      </c>
      <c r="H291">
        <f>IF(A291="","",IFERROR(INDEX(Map_Stmt,MATCH(A291,Map_Code,0)),"UNMAPPED"))</f>
        <v/>
      </c>
      <c r="I291" s="7">
        <f>IF(A291="",0,IFERROR(F291*INDEX(Map_Sign,MATCH(A291,Map_Code,0)),0))</f>
        <v/>
      </c>
      <c r="J291">
        <f>IF(C291="",0,YEAR(C291))</f>
        <v/>
      </c>
      <c r="K291">
        <f>IF(C291="",0,MONTH(C291))</f>
        <v/>
      </c>
    </row>
    <row r="292">
      <c r="A292" s="4" t="n"/>
      <c r="B292" s="4" t="n"/>
      <c r="C292" s="18" t="n"/>
      <c r="D292" s="16" t="n"/>
      <c r="E292" s="16" t="n"/>
      <c r="F292" s="7">
        <f>D292-E292</f>
        <v/>
      </c>
      <c r="G292">
        <f>IF(A292="","",IFERROR(INDEX(Map_Line,MATCH(A292,Map_Code,0)),"UNMAPPED"))</f>
        <v/>
      </c>
      <c r="H292">
        <f>IF(A292="","",IFERROR(INDEX(Map_Stmt,MATCH(A292,Map_Code,0)),"UNMAPPED"))</f>
        <v/>
      </c>
      <c r="I292" s="7">
        <f>IF(A292="",0,IFERROR(F292*INDEX(Map_Sign,MATCH(A292,Map_Code,0)),0))</f>
        <v/>
      </c>
      <c r="J292">
        <f>IF(C292="",0,YEAR(C292))</f>
        <v/>
      </c>
      <c r="K292">
        <f>IF(C292="",0,MONTH(C292))</f>
        <v/>
      </c>
    </row>
    <row r="293">
      <c r="A293" s="4" t="n"/>
      <c r="B293" s="4" t="n"/>
      <c r="C293" s="18" t="n"/>
      <c r="D293" s="16" t="n"/>
      <c r="E293" s="16" t="n"/>
      <c r="F293" s="7">
        <f>D293-E293</f>
        <v/>
      </c>
      <c r="G293">
        <f>IF(A293="","",IFERROR(INDEX(Map_Line,MATCH(A293,Map_Code,0)),"UNMAPPED"))</f>
        <v/>
      </c>
      <c r="H293">
        <f>IF(A293="","",IFERROR(INDEX(Map_Stmt,MATCH(A293,Map_Code,0)),"UNMAPPED"))</f>
        <v/>
      </c>
      <c r="I293" s="7">
        <f>IF(A293="",0,IFERROR(F293*INDEX(Map_Sign,MATCH(A293,Map_Code,0)),0))</f>
        <v/>
      </c>
      <c r="J293">
        <f>IF(C293="",0,YEAR(C293))</f>
        <v/>
      </c>
      <c r="K293">
        <f>IF(C293="",0,MONTH(C293))</f>
        <v/>
      </c>
    </row>
    <row r="294">
      <c r="A294" s="4" t="n"/>
      <c r="B294" s="4" t="n"/>
      <c r="C294" s="18" t="n"/>
      <c r="D294" s="16" t="n"/>
      <c r="E294" s="16" t="n"/>
      <c r="F294" s="7">
        <f>D294-E294</f>
        <v/>
      </c>
      <c r="G294">
        <f>IF(A294="","",IFERROR(INDEX(Map_Line,MATCH(A294,Map_Code,0)),"UNMAPPED"))</f>
        <v/>
      </c>
      <c r="H294">
        <f>IF(A294="","",IFERROR(INDEX(Map_Stmt,MATCH(A294,Map_Code,0)),"UNMAPPED"))</f>
        <v/>
      </c>
      <c r="I294" s="7">
        <f>IF(A294="",0,IFERROR(F294*INDEX(Map_Sign,MATCH(A294,Map_Code,0)),0))</f>
        <v/>
      </c>
      <c r="J294">
        <f>IF(C294="",0,YEAR(C294))</f>
        <v/>
      </c>
      <c r="K294">
        <f>IF(C294="",0,MONTH(C294))</f>
        <v/>
      </c>
    </row>
    <row r="295">
      <c r="A295" s="4" t="n"/>
      <c r="B295" s="4" t="n"/>
      <c r="C295" s="18" t="n"/>
      <c r="D295" s="16" t="n"/>
      <c r="E295" s="16" t="n"/>
      <c r="F295" s="7">
        <f>D295-E295</f>
        <v/>
      </c>
      <c r="G295">
        <f>IF(A295="","",IFERROR(INDEX(Map_Line,MATCH(A295,Map_Code,0)),"UNMAPPED"))</f>
        <v/>
      </c>
      <c r="H295">
        <f>IF(A295="","",IFERROR(INDEX(Map_Stmt,MATCH(A295,Map_Code,0)),"UNMAPPED"))</f>
        <v/>
      </c>
      <c r="I295" s="7">
        <f>IF(A295="",0,IFERROR(F295*INDEX(Map_Sign,MATCH(A295,Map_Code,0)),0))</f>
        <v/>
      </c>
      <c r="J295">
        <f>IF(C295="",0,YEAR(C295))</f>
        <v/>
      </c>
      <c r="K295">
        <f>IF(C295="",0,MONTH(C295))</f>
        <v/>
      </c>
    </row>
    <row r="296">
      <c r="A296" s="4" t="n"/>
      <c r="B296" s="4" t="n"/>
      <c r="C296" s="18" t="n"/>
      <c r="D296" s="16" t="n"/>
      <c r="E296" s="16" t="n"/>
      <c r="F296" s="7">
        <f>D296-E296</f>
        <v/>
      </c>
      <c r="G296">
        <f>IF(A296="","",IFERROR(INDEX(Map_Line,MATCH(A296,Map_Code,0)),"UNMAPPED"))</f>
        <v/>
      </c>
      <c r="H296">
        <f>IF(A296="","",IFERROR(INDEX(Map_Stmt,MATCH(A296,Map_Code,0)),"UNMAPPED"))</f>
        <v/>
      </c>
      <c r="I296" s="7">
        <f>IF(A296="",0,IFERROR(F296*INDEX(Map_Sign,MATCH(A296,Map_Code,0)),0))</f>
        <v/>
      </c>
      <c r="J296">
        <f>IF(C296="",0,YEAR(C296))</f>
        <v/>
      </c>
      <c r="K296">
        <f>IF(C296="",0,MONTH(C296))</f>
        <v/>
      </c>
    </row>
    <row r="297">
      <c r="A297" s="4" t="n"/>
      <c r="B297" s="4" t="n"/>
      <c r="C297" s="18" t="n"/>
      <c r="D297" s="16" t="n"/>
      <c r="E297" s="16" t="n"/>
      <c r="F297" s="7">
        <f>D297-E297</f>
        <v/>
      </c>
      <c r="G297">
        <f>IF(A297="","",IFERROR(INDEX(Map_Line,MATCH(A297,Map_Code,0)),"UNMAPPED"))</f>
        <v/>
      </c>
      <c r="H297">
        <f>IF(A297="","",IFERROR(INDEX(Map_Stmt,MATCH(A297,Map_Code,0)),"UNMAPPED"))</f>
        <v/>
      </c>
      <c r="I297" s="7">
        <f>IF(A297="",0,IFERROR(F297*INDEX(Map_Sign,MATCH(A297,Map_Code,0)),0))</f>
        <v/>
      </c>
      <c r="J297">
        <f>IF(C297="",0,YEAR(C297))</f>
        <v/>
      </c>
      <c r="K297">
        <f>IF(C297="",0,MONTH(C297))</f>
        <v/>
      </c>
    </row>
    <row r="298">
      <c r="A298" s="4" t="n"/>
      <c r="B298" s="4" t="n"/>
      <c r="C298" s="18" t="n"/>
      <c r="D298" s="16" t="n"/>
      <c r="E298" s="16" t="n"/>
      <c r="F298" s="7">
        <f>D298-E298</f>
        <v/>
      </c>
      <c r="G298">
        <f>IF(A298="","",IFERROR(INDEX(Map_Line,MATCH(A298,Map_Code,0)),"UNMAPPED"))</f>
        <v/>
      </c>
      <c r="H298">
        <f>IF(A298="","",IFERROR(INDEX(Map_Stmt,MATCH(A298,Map_Code,0)),"UNMAPPED"))</f>
        <v/>
      </c>
      <c r="I298" s="7">
        <f>IF(A298="",0,IFERROR(F298*INDEX(Map_Sign,MATCH(A298,Map_Code,0)),0))</f>
        <v/>
      </c>
      <c r="J298">
        <f>IF(C298="",0,YEAR(C298))</f>
        <v/>
      </c>
      <c r="K298">
        <f>IF(C298="",0,MONTH(C298))</f>
        <v/>
      </c>
    </row>
    <row r="299">
      <c r="A299" s="4" t="n"/>
      <c r="B299" s="4" t="n"/>
      <c r="C299" s="18" t="n"/>
      <c r="D299" s="16" t="n"/>
      <c r="E299" s="16" t="n"/>
      <c r="F299" s="7">
        <f>D299-E299</f>
        <v/>
      </c>
      <c r="G299">
        <f>IF(A299="","",IFERROR(INDEX(Map_Line,MATCH(A299,Map_Code,0)),"UNMAPPED"))</f>
        <v/>
      </c>
      <c r="H299">
        <f>IF(A299="","",IFERROR(INDEX(Map_Stmt,MATCH(A299,Map_Code,0)),"UNMAPPED"))</f>
        <v/>
      </c>
      <c r="I299" s="7">
        <f>IF(A299="",0,IFERROR(F299*INDEX(Map_Sign,MATCH(A299,Map_Code,0)),0))</f>
        <v/>
      </c>
      <c r="J299">
        <f>IF(C299="",0,YEAR(C299))</f>
        <v/>
      </c>
      <c r="K299">
        <f>IF(C299="",0,MONTH(C299))</f>
        <v/>
      </c>
    </row>
    <row r="300">
      <c r="A300" s="4" t="n"/>
      <c r="B300" s="4" t="n"/>
      <c r="C300" s="18" t="n"/>
      <c r="D300" s="16" t="n"/>
      <c r="E300" s="16" t="n"/>
      <c r="F300" s="7">
        <f>D300-E300</f>
        <v/>
      </c>
      <c r="G300">
        <f>IF(A300="","",IFERROR(INDEX(Map_Line,MATCH(A300,Map_Code,0)),"UNMAPPED"))</f>
        <v/>
      </c>
      <c r="H300">
        <f>IF(A300="","",IFERROR(INDEX(Map_Stmt,MATCH(A300,Map_Code,0)),"UNMAPPED"))</f>
        <v/>
      </c>
      <c r="I300" s="7">
        <f>IF(A300="",0,IFERROR(F300*INDEX(Map_Sign,MATCH(A300,Map_Code,0)),0))</f>
        <v/>
      </c>
      <c r="J300">
        <f>IF(C300="",0,YEAR(C300))</f>
        <v/>
      </c>
      <c r="K300">
        <f>IF(C300="",0,MONTH(C300))</f>
        <v/>
      </c>
    </row>
    <row r="301">
      <c r="A301" s="4" t="n"/>
      <c r="B301" s="4" t="n"/>
      <c r="C301" s="18" t="n"/>
      <c r="D301" s="16" t="n"/>
      <c r="E301" s="16" t="n"/>
      <c r="F301" s="7">
        <f>D301-E301</f>
        <v/>
      </c>
      <c r="G301">
        <f>IF(A301="","",IFERROR(INDEX(Map_Line,MATCH(A301,Map_Code,0)),"UNMAPPED"))</f>
        <v/>
      </c>
      <c r="H301">
        <f>IF(A301="","",IFERROR(INDEX(Map_Stmt,MATCH(A301,Map_Code,0)),"UNMAPPED"))</f>
        <v/>
      </c>
      <c r="I301" s="7">
        <f>IF(A301="",0,IFERROR(F301*INDEX(Map_Sign,MATCH(A301,Map_Code,0)),0))</f>
        <v/>
      </c>
      <c r="J301">
        <f>IF(C301="",0,YEAR(C301))</f>
        <v/>
      </c>
      <c r="K301">
        <f>IF(C301="",0,MONTH(C301))</f>
        <v/>
      </c>
    </row>
    <row r="302">
      <c r="A302" s="4" t="n"/>
      <c r="B302" s="4" t="n"/>
      <c r="C302" s="18" t="n"/>
      <c r="D302" s="16" t="n"/>
      <c r="E302" s="16" t="n"/>
      <c r="F302" s="7">
        <f>D302-E302</f>
        <v/>
      </c>
      <c r="G302">
        <f>IF(A302="","",IFERROR(INDEX(Map_Line,MATCH(A302,Map_Code,0)),"UNMAPPED"))</f>
        <v/>
      </c>
      <c r="H302">
        <f>IF(A302="","",IFERROR(INDEX(Map_Stmt,MATCH(A302,Map_Code,0)),"UNMAPPED"))</f>
        <v/>
      </c>
      <c r="I302" s="7">
        <f>IF(A302="",0,IFERROR(F302*INDEX(Map_Sign,MATCH(A302,Map_Code,0)),0))</f>
        <v/>
      </c>
      <c r="J302">
        <f>IF(C302="",0,YEAR(C302))</f>
        <v/>
      </c>
      <c r="K302">
        <f>IF(C302="",0,MONTH(C302))</f>
        <v/>
      </c>
    </row>
    <row r="303">
      <c r="A303" s="4" t="n"/>
      <c r="B303" s="4" t="n"/>
      <c r="C303" s="18" t="n"/>
      <c r="D303" s="16" t="n"/>
      <c r="E303" s="16" t="n"/>
      <c r="F303" s="7">
        <f>D303-E303</f>
        <v/>
      </c>
      <c r="G303">
        <f>IF(A303="","",IFERROR(INDEX(Map_Line,MATCH(A303,Map_Code,0)),"UNMAPPED"))</f>
        <v/>
      </c>
      <c r="H303">
        <f>IF(A303="","",IFERROR(INDEX(Map_Stmt,MATCH(A303,Map_Code,0)),"UNMAPPED"))</f>
        <v/>
      </c>
      <c r="I303" s="7">
        <f>IF(A303="",0,IFERROR(F303*INDEX(Map_Sign,MATCH(A303,Map_Code,0)),0))</f>
        <v/>
      </c>
      <c r="J303">
        <f>IF(C303="",0,YEAR(C303))</f>
        <v/>
      </c>
      <c r="K303">
        <f>IF(C303="",0,MONTH(C303))</f>
        <v/>
      </c>
    </row>
    <row r="304">
      <c r="A304" s="4" t="n"/>
      <c r="B304" s="4" t="n"/>
      <c r="C304" s="18" t="n"/>
      <c r="D304" s="16" t="n"/>
      <c r="E304" s="16" t="n"/>
      <c r="F304" s="7">
        <f>D304-E304</f>
        <v/>
      </c>
      <c r="G304">
        <f>IF(A304="","",IFERROR(INDEX(Map_Line,MATCH(A304,Map_Code,0)),"UNMAPPED"))</f>
        <v/>
      </c>
      <c r="H304">
        <f>IF(A304="","",IFERROR(INDEX(Map_Stmt,MATCH(A304,Map_Code,0)),"UNMAPPED"))</f>
        <v/>
      </c>
      <c r="I304" s="7">
        <f>IF(A304="",0,IFERROR(F304*INDEX(Map_Sign,MATCH(A304,Map_Code,0)),0))</f>
        <v/>
      </c>
      <c r="J304">
        <f>IF(C304="",0,YEAR(C304))</f>
        <v/>
      </c>
      <c r="K304">
        <f>IF(C304="",0,MONTH(C304))</f>
        <v/>
      </c>
    </row>
    <row r="305">
      <c r="A305" s="4" t="n"/>
      <c r="B305" s="4" t="n"/>
      <c r="C305" s="18" t="n"/>
      <c r="D305" s="16" t="n"/>
      <c r="E305" s="16" t="n"/>
      <c r="F305" s="7">
        <f>D305-E305</f>
        <v/>
      </c>
      <c r="G305">
        <f>IF(A305="","",IFERROR(INDEX(Map_Line,MATCH(A305,Map_Code,0)),"UNMAPPED"))</f>
        <v/>
      </c>
      <c r="H305">
        <f>IF(A305="","",IFERROR(INDEX(Map_Stmt,MATCH(A305,Map_Code,0)),"UNMAPPED"))</f>
        <v/>
      </c>
      <c r="I305" s="7">
        <f>IF(A305="",0,IFERROR(F305*INDEX(Map_Sign,MATCH(A305,Map_Code,0)),0))</f>
        <v/>
      </c>
      <c r="J305">
        <f>IF(C305="",0,YEAR(C305))</f>
        <v/>
      </c>
      <c r="K305">
        <f>IF(C305="",0,MONTH(C305))</f>
        <v/>
      </c>
    </row>
    <row r="306">
      <c r="A306" s="4" t="n"/>
      <c r="B306" s="4" t="n"/>
      <c r="C306" s="18" t="n"/>
      <c r="D306" s="16" t="n"/>
      <c r="E306" s="16" t="n"/>
      <c r="F306" s="7">
        <f>D306-E306</f>
        <v/>
      </c>
      <c r="G306">
        <f>IF(A306="","",IFERROR(INDEX(Map_Line,MATCH(A306,Map_Code,0)),"UNMAPPED"))</f>
        <v/>
      </c>
      <c r="H306">
        <f>IF(A306="","",IFERROR(INDEX(Map_Stmt,MATCH(A306,Map_Code,0)),"UNMAPPED"))</f>
        <v/>
      </c>
      <c r="I306" s="7">
        <f>IF(A306="",0,IFERROR(F306*INDEX(Map_Sign,MATCH(A306,Map_Code,0)),0))</f>
        <v/>
      </c>
      <c r="J306">
        <f>IF(C306="",0,YEAR(C306))</f>
        <v/>
      </c>
      <c r="K306">
        <f>IF(C306="",0,MONTH(C306))</f>
        <v/>
      </c>
    </row>
    <row r="307">
      <c r="A307" s="4" t="n"/>
      <c r="B307" s="4" t="n"/>
      <c r="C307" s="18" t="n"/>
      <c r="D307" s="16" t="n"/>
      <c r="E307" s="16" t="n"/>
      <c r="F307" s="7">
        <f>D307-E307</f>
        <v/>
      </c>
      <c r="G307">
        <f>IF(A307="","",IFERROR(INDEX(Map_Line,MATCH(A307,Map_Code,0)),"UNMAPPED"))</f>
        <v/>
      </c>
      <c r="H307">
        <f>IF(A307="","",IFERROR(INDEX(Map_Stmt,MATCH(A307,Map_Code,0)),"UNMAPPED"))</f>
        <v/>
      </c>
      <c r="I307" s="7">
        <f>IF(A307="",0,IFERROR(F307*INDEX(Map_Sign,MATCH(A307,Map_Code,0)),0))</f>
        <v/>
      </c>
      <c r="J307">
        <f>IF(C307="",0,YEAR(C307))</f>
        <v/>
      </c>
      <c r="K307">
        <f>IF(C307="",0,MONTH(C307))</f>
        <v/>
      </c>
    </row>
    <row r="308">
      <c r="A308" s="4" t="n"/>
      <c r="B308" s="4" t="n"/>
      <c r="C308" s="18" t="n"/>
      <c r="D308" s="16" t="n"/>
      <c r="E308" s="16" t="n"/>
      <c r="F308" s="7">
        <f>D308-E308</f>
        <v/>
      </c>
      <c r="G308">
        <f>IF(A308="","",IFERROR(INDEX(Map_Line,MATCH(A308,Map_Code,0)),"UNMAPPED"))</f>
        <v/>
      </c>
      <c r="H308">
        <f>IF(A308="","",IFERROR(INDEX(Map_Stmt,MATCH(A308,Map_Code,0)),"UNMAPPED"))</f>
        <v/>
      </c>
      <c r="I308" s="7">
        <f>IF(A308="",0,IFERROR(F308*INDEX(Map_Sign,MATCH(A308,Map_Code,0)),0))</f>
        <v/>
      </c>
      <c r="J308">
        <f>IF(C308="",0,YEAR(C308))</f>
        <v/>
      </c>
      <c r="K308">
        <f>IF(C308="",0,MONTH(C308))</f>
        <v/>
      </c>
    </row>
    <row r="309">
      <c r="A309" s="4" t="n"/>
      <c r="B309" s="4" t="n"/>
      <c r="C309" s="18" t="n"/>
      <c r="D309" s="16" t="n"/>
      <c r="E309" s="16" t="n"/>
      <c r="F309" s="7">
        <f>D309-E309</f>
        <v/>
      </c>
      <c r="G309">
        <f>IF(A309="","",IFERROR(INDEX(Map_Line,MATCH(A309,Map_Code,0)),"UNMAPPED"))</f>
        <v/>
      </c>
      <c r="H309">
        <f>IF(A309="","",IFERROR(INDEX(Map_Stmt,MATCH(A309,Map_Code,0)),"UNMAPPED"))</f>
        <v/>
      </c>
      <c r="I309" s="7">
        <f>IF(A309="",0,IFERROR(F309*INDEX(Map_Sign,MATCH(A309,Map_Code,0)),0))</f>
        <v/>
      </c>
      <c r="J309">
        <f>IF(C309="",0,YEAR(C309))</f>
        <v/>
      </c>
      <c r="K309">
        <f>IF(C309="",0,MONTH(C309))</f>
        <v/>
      </c>
    </row>
    <row r="310">
      <c r="A310" s="4" t="n"/>
      <c r="B310" s="4" t="n"/>
      <c r="C310" s="18" t="n"/>
      <c r="D310" s="16" t="n"/>
      <c r="E310" s="16" t="n"/>
      <c r="F310" s="7">
        <f>D310-E310</f>
        <v/>
      </c>
      <c r="G310">
        <f>IF(A310="","",IFERROR(INDEX(Map_Line,MATCH(A310,Map_Code,0)),"UNMAPPED"))</f>
        <v/>
      </c>
      <c r="H310">
        <f>IF(A310="","",IFERROR(INDEX(Map_Stmt,MATCH(A310,Map_Code,0)),"UNMAPPED"))</f>
        <v/>
      </c>
      <c r="I310" s="7">
        <f>IF(A310="",0,IFERROR(F310*INDEX(Map_Sign,MATCH(A310,Map_Code,0)),0))</f>
        <v/>
      </c>
      <c r="J310">
        <f>IF(C310="",0,YEAR(C310))</f>
        <v/>
      </c>
      <c r="K310">
        <f>IF(C310="",0,MONTH(C310))</f>
        <v/>
      </c>
    </row>
    <row r="311">
      <c r="A311" s="4" t="n"/>
      <c r="B311" s="4" t="n"/>
      <c r="C311" s="18" t="n"/>
      <c r="D311" s="16" t="n"/>
      <c r="E311" s="16" t="n"/>
      <c r="F311" s="7">
        <f>D311-E311</f>
        <v/>
      </c>
      <c r="G311">
        <f>IF(A311="","",IFERROR(INDEX(Map_Line,MATCH(A311,Map_Code,0)),"UNMAPPED"))</f>
        <v/>
      </c>
      <c r="H311">
        <f>IF(A311="","",IFERROR(INDEX(Map_Stmt,MATCH(A311,Map_Code,0)),"UNMAPPED"))</f>
        <v/>
      </c>
      <c r="I311" s="7">
        <f>IF(A311="",0,IFERROR(F311*INDEX(Map_Sign,MATCH(A311,Map_Code,0)),0))</f>
        <v/>
      </c>
      <c r="J311">
        <f>IF(C311="",0,YEAR(C311))</f>
        <v/>
      </c>
      <c r="K311">
        <f>IF(C311="",0,MONTH(C311))</f>
        <v/>
      </c>
    </row>
    <row r="312">
      <c r="A312" s="4" t="n"/>
      <c r="B312" s="4" t="n"/>
      <c r="C312" s="18" t="n"/>
      <c r="D312" s="16" t="n"/>
      <c r="E312" s="16" t="n"/>
      <c r="F312" s="7">
        <f>D312-E312</f>
        <v/>
      </c>
      <c r="G312">
        <f>IF(A312="","",IFERROR(INDEX(Map_Line,MATCH(A312,Map_Code,0)),"UNMAPPED"))</f>
        <v/>
      </c>
      <c r="H312">
        <f>IF(A312="","",IFERROR(INDEX(Map_Stmt,MATCH(A312,Map_Code,0)),"UNMAPPED"))</f>
        <v/>
      </c>
      <c r="I312" s="7">
        <f>IF(A312="",0,IFERROR(F312*INDEX(Map_Sign,MATCH(A312,Map_Code,0)),0))</f>
        <v/>
      </c>
      <c r="J312">
        <f>IF(C312="",0,YEAR(C312))</f>
        <v/>
      </c>
      <c r="K312">
        <f>IF(C312="",0,MONTH(C312))</f>
        <v/>
      </c>
    </row>
    <row r="313">
      <c r="A313" s="4" t="n"/>
      <c r="B313" s="4" t="n"/>
      <c r="C313" s="18" t="n"/>
      <c r="D313" s="16" t="n"/>
      <c r="E313" s="16" t="n"/>
      <c r="F313" s="7">
        <f>D313-E313</f>
        <v/>
      </c>
      <c r="G313">
        <f>IF(A313="","",IFERROR(INDEX(Map_Line,MATCH(A313,Map_Code,0)),"UNMAPPED"))</f>
        <v/>
      </c>
      <c r="H313">
        <f>IF(A313="","",IFERROR(INDEX(Map_Stmt,MATCH(A313,Map_Code,0)),"UNMAPPED"))</f>
        <v/>
      </c>
      <c r="I313" s="7">
        <f>IF(A313="",0,IFERROR(F313*INDEX(Map_Sign,MATCH(A313,Map_Code,0)),0))</f>
        <v/>
      </c>
      <c r="J313">
        <f>IF(C313="",0,YEAR(C313))</f>
        <v/>
      </c>
      <c r="K313">
        <f>IF(C313="",0,MONTH(C313))</f>
        <v/>
      </c>
    </row>
    <row r="314">
      <c r="A314" s="4" t="n"/>
      <c r="B314" s="4" t="n"/>
      <c r="C314" s="18" t="n"/>
      <c r="D314" s="16" t="n"/>
      <c r="E314" s="16" t="n"/>
      <c r="F314" s="7">
        <f>D314-E314</f>
        <v/>
      </c>
      <c r="G314">
        <f>IF(A314="","",IFERROR(INDEX(Map_Line,MATCH(A314,Map_Code,0)),"UNMAPPED"))</f>
        <v/>
      </c>
      <c r="H314">
        <f>IF(A314="","",IFERROR(INDEX(Map_Stmt,MATCH(A314,Map_Code,0)),"UNMAPPED"))</f>
        <v/>
      </c>
      <c r="I314" s="7">
        <f>IF(A314="",0,IFERROR(F314*INDEX(Map_Sign,MATCH(A314,Map_Code,0)),0))</f>
        <v/>
      </c>
      <c r="J314">
        <f>IF(C314="",0,YEAR(C314))</f>
        <v/>
      </c>
      <c r="K314">
        <f>IF(C314="",0,MONTH(C314))</f>
        <v/>
      </c>
    </row>
    <row r="315">
      <c r="A315" s="4" t="n"/>
      <c r="B315" s="4" t="n"/>
      <c r="C315" s="18" t="n"/>
      <c r="D315" s="16" t="n"/>
      <c r="E315" s="16" t="n"/>
      <c r="F315" s="7">
        <f>D315-E315</f>
        <v/>
      </c>
      <c r="G315">
        <f>IF(A315="","",IFERROR(INDEX(Map_Line,MATCH(A315,Map_Code,0)),"UNMAPPED"))</f>
        <v/>
      </c>
      <c r="H315">
        <f>IF(A315="","",IFERROR(INDEX(Map_Stmt,MATCH(A315,Map_Code,0)),"UNMAPPED"))</f>
        <v/>
      </c>
      <c r="I315" s="7">
        <f>IF(A315="",0,IFERROR(F315*INDEX(Map_Sign,MATCH(A315,Map_Code,0)),0))</f>
        <v/>
      </c>
      <c r="J315">
        <f>IF(C315="",0,YEAR(C315))</f>
        <v/>
      </c>
      <c r="K315">
        <f>IF(C315="",0,MONTH(C315))</f>
        <v/>
      </c>
    </row>
    <row r="316">
      <c r="A316" s="4" t="n"/>
      <c r="B316" s="4" t="n"/>
      <c r="C316" s="18" t="n"/>
      <c r="D316" s="16" t="n"/>
      <c r="E316" s="16" t="n"/>
      <c r="F316" s="7">
        <f>D316-E316</f>
        <v/>
      </c>
      <c r="G316">
        <f>IF(A316="","",IFERROR(INDEX(Map_Line,MATCH(A316,Map_Code,0)),"UNMAPPED"))</f>
        <v/>
      </c>
      <c r="H316">
        <f>IF(A316="","",IFERROR(INDEX(Map_Stmt,MATCH(A316,Map_Code,0)),"UNMAPPED"))</f>
        <v/>
      </c>
      <c r="I316" s="7">
        <f>IF(A316="",0,IFERROR(F316*INDEX(Map_Sign,MATCH(A316,Map_Code,0)),0))</f>
        <v/>
      </c>
      <c r="J316">
        <f>IF(C316="",0,YEAR(C316))</f>
        <v/>
      </c>
      <c r="K316">
        <f>IF(C316="",0,MONTH(C316))</f>
        <v/>
      </c>
    </row>
    <row r="317">
      <c r="A317" s="4" t="n"/>
      <c r="B317" s="4" t="n"/>
      <c r="C317" s="18" t="n"/>
      <c r="D317" s="16" t="n"/>
      <c r="E317" s="16" t="n"/>
      <c r="F317" s="7">
        <f>D317-E317</f>
        <v/>
      </c>
      <c r="G317">
        <f>IF(A317="","",IFERROR(INDEX(Map_Line,MATCH(A317,Map_Code,0)),"UNMAPPED"))</f>
        <v/>
      </c>
      <c r="H317">
        <f>IF(A317="","",IFERROR(INDEX(Map_Stmt,MATCH(A317,Map_Code,0)),"UNMAPPED"))</f>
        <v/>
      </c>
      <c r="I317" s="7">
        <f>IF(A317="",0,IFERROR(F317*INDEX(Map_Sign,MATCH(A317,Map_Code,0)),0))</f>
        <v/>
      </c>
      <c r="J317">
        <f>IF(C317="",0,YEAR(C317))</f>
        <v/>
      </c>
      <c r="K317">
        <f>IF(C317="",0,MONTH(C317))</f>
        <v/>
      </c>
    </row>
    <row r="318">
      <c r="A318" s="4" t="n"/>
      <c r="B318" s="4" t="n"/>
      <c r="C318" s="18" t="n"/>
      <c r="D318" s="16" t="n"/>
      <c r="E318" s="16" t="n"/>
      <c r="F318" s="7">
        <f>D318-E318</f>
        <v/>
      </c>
      <c r="G318">
        <f>IF(A318="","",IFERROR(INDEX(Map_Line,MATCH(A318,Map_Code,0)),"UNMAPPED"))</f>
        <v/>
      </c>
      <c r="H318">
        <f>IF(A318="","",IFERROR(INDEX(Map_Stmt,MATCH(A318,Map_Code,0)),"UNMAPPED"))</f>
        <v/>
      </c>
      <c r="I318" s="7">
        <f>IF(A318="",0,IFERROR(F318*INDEX(Map_Sign,MATCH(A318,Map_Code,0)),0))</f>
        <v/>
      </c>
      <c r="J318">
        <f>IF(C318="",0,YEAR(C318))</f>
        <v/>
      </c>
      <c r="K318">
        <f>IF(C318="",0,MONTH(C318))</f>
        <v/>
      </c>
    </row>
    <row r="319">
      <c r="A319" s="4" t="n"/>
      <c r="B319" s="4" t="n"/>
      <c r="C319" s="18" t="n"/>
      <c r="D319" s="16" t="n"/>
      <c r="E319" s="16" t="n"/>
      <c r="F319" s="7">
        <f>D319-E319</f>
        <v/>
      </c>
      <c r="G319">
        <f>IF(A319="","",IFERROR(INDEX(Map_Line,MATCH(A319,Map_Code,0)),"UNMAPPED"))</f>
        <v/>
      </c>
      <c r="H319">
        <f>IF(A319="","",IFERROR(INDEX(Map_Stmt,MATCH(A319,Map_Code,0)),"UNMAPPED"))</f>
        <v/>
      </c>
      <c r="I319" s="7">
        <f>IF(A319="",0,IFERROR(F319*INDEX(Map_Sign,MATCH(A319,Map_Code,0)),0))</f>
        <v/>
      </c>
      <c r="J319">
        <f>IF(C319="",0,YEAR(C319))</f>
        <v/>
      </c>
      <c r="K319">
        <f>IF(C319="",0,MONTH(C319))</f>
        <v/>
      </c>
    </row>
    <row r="320">
      <c r="A320" s="4" t="n"/>
      <c r="B320" s="4" t="n"/>
      <c r="C320" s="18" t="n"/>
      <c r="D320" s="16" t="n"/>
      <c r="E320" s="16" t="n"/>
      <c r="F320" s="7">
        <f>D320-E320</f>
        <v/>
      </c>
      <c r="G320">
        <f>IF(A320="","",IFERROR(INDEX(Map_Line,MATCH(A320,Map_Code,0)),"UNMAPPED"))</f>
        <v/>
      </c>
      <c r="H320">
        <f>IF(A320="","",IFERROR(INDEX(Map_Stmt,MATCH(A320,Map_Code,0)),"UNMAPPED"))</f>
        <v/>
      </c>
      <c r="I320" s="7">
        <f>IF(A320="",0,IFERROR(F320*INDEX(Map_Sign,MATCH(A320,Map_Code,0)),0))</f>
        <v/>
      </c>
      <c r="J320">
        <f>IF(C320="",0,YEAR(C320))</f>
        <v/>
      </c>
      <c r="K320">
        <f>IF(C320="",0,MONTH(C320))</f>
        <v/>
      </c>
    </row>
    <row r="321">
      <c r="A321" s="4" t="n"/>
      <c r="B321" s="4" t="n"/>
      <c r="C321" s="18" t="n"/>
      <c r="D321" s="16" t="n"/>
      <c r="E321" s="16" t="n"/>
      <c r="F321" s="7">
        <f>D321-E321</f>
        <v/>
      </c>
      <c r="G321">
        <f>IF(A321="","",IFERROR(INDEX(Map_Line,MATCH(A321,Map_Code,0)),"UNMAPPED"))</f>
        <v/>
      </c>
      <c r="H321">
        <f>IF(A321="","",IFERROR(INDEX(Map_Stmt,MATCH(A321,Map_Code,0)),"UNMAPPED"))</f>
        <v/>
      </c>
      <c r="I321" s="7">
        <f>IF(A321="",0,IFERROR(F321*INDEX(Map_Sign,MATCH(A321,Map_Code,0)),0))</f>
        <v/>
      </c>
      <c r="J321">
        <f>IF(C321="",0,YEAR(C321))</f>
        <v/>
      </c>
      <c r="K321">
        <f>IF(C321="",0,MONTH(C321))</f>
        <v/>
      </c>
    </row>
    <row r="322">
      <c r="A322" s="4" t="n"/>
      <c r="B322" s="4" t="n"/>
      <c r="C322" s="18" t="n"/>
      <c r="D322" s="16" t="n"/>
      <c r="E322" s="16" t="n"/>
      <c r="F322" s="7">
        <f>D322-E322</f>
        <v/>
      </c>
      <c r="G322">
        <f>IF(A322="","",IFERROR(INDEX(Map_Line,MATCH(A322,Map_Code,0)),"UNMAPPED"))</f>
        <v/>
      </c>
      <c r="H322">
        <f>IF(A322="","",IFERROR(INDEX(Map_Stmt,MATCH(A322,Map_Code,0)),"UNMAPPED"))</f>
        <v/>
      </c>
      <c r="I322" s="7">
        <f>IF(A322="",0,IFERROR(F322*INDEX(Map_Sign,MATCH(A322,Map_Code,0)),0))</f>
        <v/>
      </c>
      <c r="J322">
        <f>IF(C322="",0,YEAR(C322))</f>
        <v/>
      </c>
      <c r="K322">
        <f>IF(C322="",0,MONTH(C322))</f>
        <v/>
      </c>
    </row>
    <row r="323">
      <c r="A323" s="4" t="n"/>
      <c r="B323" s="4" t="n"/>
      <c r="C323" s="18" t="n"/>
      <c r="D323" s="16" t="n"/>
      <c r="E323" s="16" t="n"/>
      <c r="F323" s="7">
        <f>D323-E323</f>
        <v/>
      </c>
      <c r="G323">
        <f>IF(A323="","",IFERROR(INDEX(Map_Line,MATCH(A323,Map_Code,0)),"UNMAPPED"))</f>
        <v/>
      </c>
      <c r="H323">
        <f>IF(A323="","",IFERROR(INDEX(Map_Stmt,MATCH(A323,Map_Code,0)),"UNMAPPED"))</f>
        <v/>
      </c>
      <c r="I323" s="7">
        <f>IF(A323="",0,IFERROR(F323*INDEX(Map_Sign,MATCH(A323,Map_Code,0)),0))</f>
        <v/>
      </c>
      <c r="J323">
        <f>IF(C323="",0,YEAR(C323))</f>
        <v/>
      </c>
      <c r="K323">
        <f>IF(C323="",0,MONTH(C323))</f>
        <v/>
      </c>
    </row>
    <row r="324">
      <c r="A324" s="4" t="n"/>
      <c r="B324" s="4" t="n"/>
      <c r="C324" s="18" t="n"/>
      <c r="D324" s="16" t="n"/>
      <c r="E324" s="16" t="n"/>
      <c r="F324" s="7">
        <f>D324-E324</f>
        <v/>
      </c>
      <c r="G324">
        <f>IF(A324="","",IFERROR(INDEX(Map_Line,MATCH(A324,Map_Code,0)),"UNMAPPED"))</f>
        <v/>
      </c>
      <c r="H324">
        <f>IF(A324="","",IFERROR(INDEX(Map_Stmt,MATCH(A324,Map_Code,0)),"UNMAPPED"))</f>
        <v/>
      </c>
      <c r="I324" s="7">
        <f>IF(A324="",0,IFERROR(F324*INDEX(Map_Sign,MATCH(A324,Map_Code,0)),0))</f>
        <v/>
      </c>
      <c r="J324">
        <f>IF(C324="",0,YEAR(C324))</f>
        <v/>
      </c>
      <c r="K324">
        <f>IF(C324="",0,MONTH(C324))</f>
        <v/>
      </c>
    </row>
    <row r="325">
      <c r="A325" s="4" t="n"/>
      <c r="B325" s="4" t="n"/>
      <c r="C325" s="18" t="n"/>
      <c r="D325" s="16" t="n"/>
      <c r="E325" s="16" t="n"/>
      <c r="F325" s="7">
        <f>D325-E325</f>
        <v/>
      </c>
      <c r="G325">
        <f>IF(A325="","",IFERROR(INDEX(Map_Line,MATCH(A325,Map_Code,0)),"UNMAPPED"))</f>
        <v/>
      </c>
      <c r="H325">
        <f>IF(A325="","",IFERROR(INDEX(Map_Stmt,MATCH(A325,Map_Code,0)),"UNMAPPED"))</f>
        <v/>
      </c>
      <c r="I325" s="7">
        <f>IF(A325="",0,IFERROR(F325*INDEX(Map_Sign,MATCH(A325,Map_Code,0)),0))</f>
        <v/>
      </c>
      <c r="J325">
        <f>IF(C325="",0,YEAR(C325))</f>
        <v/>
      </c>
      <c r="K325">
        <f>IF(C325="",0,MONTH(C325))</f>
        <v/>
      </c>
    </row>
    <row r="326">
      <c r="A326" s="4" t="n"/>
      <c r="B326" s="4" t="n"/>
      <c r="C326" s="18" t="n"/>
      <c r="D326" s="16" t="n"/>
      <c r="E326" s="16" t="n"/>
      <c r="F326" s="7">
        <f>D326-E326</f>
        <v/>
      </c>
      <c r="G326">
        <f>IF(A326="","",IFERROR(INDEX(Map_Line,MATCH(A326,Map_Code,0)),"UNMAPPED"))</f>
        <v/>
      </c>
      <c r="H326">
        <f>IF(A326="","",IFERROR(INDEX(Map_Stmt,MATCH(A326,Map_Code,0)),"UNMAPPED"))</f>
        <v/>
      </c>
      <c r="I326" s="7">
        <f>IF(A326="",0,IFERROR(F326*INDEX(Map_Sign,MATCH(A326,Map_Code,0)),0))</f>
        <v/>
      </c>
      <c r="J326">
        <f>IF(C326="",0,YEAR(C326))</f>
        <v/>
      </c>
      <c r="K326">
        <f>IF(C326="",0,MONTH(C326))</f>
        <v/>
      </c>
    </row>
    <row r="327">
      <c r="A327" s="4" t="n"/>
      <c r="B327" s="4" t="n"/>
      <c r="C327" s="18" t="n"/>
      <c r="D327" s="16" t="n"/>
      <c r="E327" s="16" t="n"/>
      <c r="F327" s="7">
        <f>D327-E327</f>
        <v/>
      </c>
      <c r="G327">
        <f>IF(A327="","",IFERROR(INDEX(Map_Line,MATCH(A327,Map_Code,0)),"UNMAPPED"))</f>
        <v/>
      </c>
      <c r="H327">
        <f>IF(A327="","",IFERROR(INDEX(Map_Stmt,MATCH(A327,Map_Code,0)),"UNMAPPED"))</f>
        <v/>
      </c>
      <c r="I327" s="7">
        <f>IF(A327="",0,IFERROR(F327*INDEX(Map_Sign,MATCH(A327,Map_Code,0)),0))</f>
        <v/>
      </c>
      <c r="J327">
        <f>IF(C327="",0,YEAR(C327))</f>
        <v/>
      </c>
      <c r="K327">
        <f>IF(C327="",0,MONTH(C327))</f>
        <v/>
      </c>
    </row>
    <row r="328">
      <c r="A328" s="4" t="n"/>
      <c r="B328" s="4" t="n"/>
      <c r="C328" s="18" t="n"/>
      <c r="D328" s="16" t="n"/>
      <c r="E328" s="16" t="n"/>
      <c r="F328" s="7">
        <f>D328-E328</f>
        <v/>
      </c>
      <c r="G328">
        <f>IF(A328="","",IFERROR(INDEX(Map_Line,MATCH(A328,Map_Code,0)),"UNMAPPED"))</f>
        <v/>
      </c>
      <c r="H328">
        <f>IF(A328="","",IFERROR(INDEX(Map_Stmt,MATCH(A328,Map_Code,0)),"UNMAPPED"))</f>
        <v/>
      </c>
      <c r="I328" s="7">
        <f>IF(A328="",0,IFERROR(F328*INDEX(Map_Sign,MATCH(A328,Map_Code,0)),0))</f>
        <v/>
      </c>
      <c r="J328">
        <f>IF(C328="",0,YEAR(C328))</f>
        <v/>
      </c>
      <c r="K328">
        <f>IF(C328="",0,MONTH(C328))</f>
        <v/>
      </c>
    </row>
    <row r="329">
      <c r="A329" s="4" t="n"/>
      <c r="B329" s="4" t="n"/>
      <c r="C329" s="18" t="n"/>
      <c r="D329" s="16" t="n"/>
      <c r="E329" s="16" t="n"/>
      <c r="F329" s="7">
        <f>D329-E329</f>
        <v/>
      </c>
      <c r="G329">
        <f>IF(A329="","",IFERROR(INDEX(Map_Line,MATCH(A329,Map_Code,0)),"UNMAPPED"))</f>
        <v/>
      </c>
      <c r="H329">
        <f>IF(A329="","",IFERROR(INDEX(Map_Stmt,MATCH(A329,Map_Code,0)),"UNMAPPED"))</f>
        <v/>
      </c>
      <c r="I329" s="7">
        <f>IF(A329="",0,IFERROR(F329*INDEX(Map_Sign,MATCH(A329,Map_Code,0)),0))</f>
        <v/>
      </c>
      <c r="J329">
        <f>IF(C329="",0,YEAR(C329))</f>
        <v/>
      </c>
      <c r="K329">
        <f>IF(C329="",0,MONTH(C329))</f>
        <v/>
      </c>
    </row>
    <row r="330">
      <c r="A330" s="4" t="n"/>
      <c r="B330" s="4" t="n"/>
      <c r="C330" s="18" t="n"/>
      <c r="D330" s="16" t="n"/>
      <c r="E330" s="16" t="n"/>
      <c r="F330" s="7">
        <f>D330-E330</f>
        <v/>
      </c>
      <c r="G330">
        <f>IF(A330="","",IFERROR(INDEX(Map_Line,MATCH(A330,Map_Code,0)),"UNMAPPED"))</f>
        <v/>
      </c>
      <c r="H330">
        <f>IF(A330="","",IFERROR(INDEX(Map_Stmt,MATCH(A330,Map_Code,0)),"UNMAPPED"))</f>
        <v/>
      </c>
      <c r="I330" s="7">
        <f>IF(A330="",0,IFERROR(F330*INDEX(Map_Sign,MATCH(A330,Map_Code,0)),0))</f>
        <v/>
      </c>
      <c r="J330">
        <f>IF(C330="",0,YEAR(C330))</f>
        <v/>
      </c>
      <c r="K330">
        <f>IF(C330="",0,MONTH(C330))</f>
        <v/>
      </c>
    </row>
    <row r="331">
      <c r="A331" s="4" t="n"/>
      <c r="B331" s="4" t="n"/>
      <c r="C331" s="18" t="n"/>
      <c r="D331" s="16" t="n"/>
      <c r="E331" s="16" t="n"/>
      <c r="F331" s="7">
        <f>D331-E331</f>
        <v/>
      </c>
      <c r="G331">
        <f>IF(A331="","",IFERROR(INDEX(Map_Line,MATCH(A331,Map_Code,0)),"UNMAPPED"))</f>
        <v/>
      </c>
      <c r="H331">
        <f>IF(A331="","",IFERROR(INDEX(Map_Stmt,MATCH(A331,Map_Code,0)),"UNMAPPED"))</f>
        <v/>
      </c>
      <c r="I331" s="7">
        <f>IF(A331="",0,IFERROR(F331*INDEX(Map_Sign,MATCH(A331,Map_Code,0)),0))</f>
        <v/>
      </c>
      <c r="J331">
        <f>IF(C331="",0,YEAR(C331))</f>
        <v/>
      </c>
      <c r="K331">
        <f>IF(C331="",0,MONTH(C331))</f>
        <v/>
      </c>
    </row>
    <row r="332">
      <c r="A332" s="4" t="n"/>
      <c r="B332" s="4" t="n"/>
      <c r="C332" s="18" t="n"/>
      <c r="D332" s="16" t="n"/>
      <c r="E332" s="16" t="n"/>
      <c r="F332" s="7">
        <f>D332-E332</f>
        <v/>
      </c>
      <c r="G332">
        <f>IF(A332="","",IFERROR(INDEX(Map_Line,MATCH(A332,Map_Code,0)),"UNMAPPED"))</f>
        <v/>
      </c>
      <c r="H332">
        <f>IF(A332="","",IFERROR(INDEX(Map_Stmt,MATCH(A332,Map_Code,0)),"UNMAPPED"))</f>
        <v/>
      </c>
      <c r="I332" s="7">
        <f>IF(A332="",0,IFERROR(F332*INDEX(Map_Sign,MATCH(A332,Map_Code,0)),0))</f>
        <v/>
      </c>
      <c r="J332">
        <f>IF(C332="",0,YEAR(C332))</f>
        <v/>
      </c>
      <c r="K332">
        <f>IF(C332="",0,MONTH(C332))</f>
        <v/>
      </c>
    </row>
    <row r="333">
      <c r="A333" s="4" t="n"/>
      <c r="B333" s="4" t="n"/>
      <c r="C333" s="18" t="n"/>
      <c r="D333" s="16" t="n"/>
      <c r="E333" s="16" t="n"/>
      <c r="F333" s="7">
        <f>D333-E333</f>
        <v/>
      </c>
      <c r="G333">
        <f>IF(A333="","",IFERROR(INDEX(Map_Line,MATCH(A333,Map_Code,0)),"UNMAPPED"))</f>
        <v/>
      </c>
      <c r="H333">
        <f>IF(A333="","",IFERROR(INDEX(Map_Stmt,MATCH(A333,Map_Code,0)),"UNMAPPED"))</f>
        <v/>
      </c>
      <c r="I333" s="7">
        <f>IF(A333="",0,IFERROR(F333*INDEX(Map_Sign,MATCH(A333,Map_Code,0)),0))</f>
        <v/>
      </c>
      <c r="J333">
        <f>IF(C333="",0,YEAR(C333))</f>
        <v/>
      </c>
      <c r="K333">
        <f>IF(C333="",0,MONTH(C333))</f>
        <v/>
      </c>
    </row>
    <row r="334">
      <c r="A334" s="4" t="n"/>
      <c r="B334" s="4" t="n"/>
      <c r="C334" s="18" t="n"/>
      <c r="D334" s="16" t="n"/>
      <c r="E334" s="16" t="n"/>
      <c r="F334" s="7">
        <f>D334-E334</f>
        <v/>
      </c>
      <c r="G334">
        <f>IF(A334="","",IFERROR(INDEX(Map_Line,MATCH(A334,Map_Code,0)),"UNMAPPED"))</f>
        <v/>
      </c>
      <c r="H334">
        <f>IF(A334="","",IFERROR(INDEX(Map_Stmt,MATCH(A334,Map_Code,0)),"UNMAPPED"))</f>
        <v/>
      </c>
      <c r="I334" s="7">
        <f>IF(A334="",0,IFERROR(F334*INDEX(Map_Sign,MATCH(A334,Map_Code,0)),0))</f>
        <v/>
      </c>
      <c r="J334">
        <f>IF(C334="",0,YEAR(C334))</f>
        <v/>
      </c>
      <c r="K334">
        <f>IF(C334="",0,MONTH(C334))</f>
        <v/>
      </c>
    </row>
    <row r="335">
      <c r="A335" s="4" t="n"/>
      <c r="B335" s="4" t="n"/>
      <c r="C335" s="18" t="n"/>
      <c r="D335" s="16" t="n"/>
      <c r="E335" s="16" t="n"/>
      <c r="F335" s="7">
        <f>D335-E335</f>
        <v/>
      </c>
      <c r="G335">
        <f>IF(A335="","",IFERROR(INDEX(Map_Line,MATCH(A335,Map_Code,0)),"UNMAPPED"))</f>
        <v/>
      </c>
      <c r="H335">
        <f>IF(A335="","",IFERROR(INDEX(Map_Stmt,MATCH(A335,Map_Code,0)),"UNMAPPED"))</f>
        <v/>
      </c>
      <c r="I335" s="7">
        <f>IF(A335="",0,IFERROR(F335*INDEX(Map_Sign,MATCH(A335,Map_Code,0)),0))</f>
        <v/>
      </c>
      <c r="J335">
        <f>IF(C335="",0,YEAR(C335))</f>
        <v/>
      </c>
      <c r="K335">
        <f>IF(C335="",0,MONTH(C335))</f>
        <v/>
      </c>
    </row>
    <row r="336">
      <c r="A336" s="4" t="n"/>
      <c r="B336" s="4" t="n"/>
      <c r="C336" s="18" t="n"/>
      <c r="D336" s="16" t="n"/>
      <c r="E336" s="16" t="n"/>
      <c r="F336" s="7">
        <f>D336-E336</f>
        <v/>
      </c>
      <c r="G336">
        <f>IF(A336="","",IFERROR(INDEX(Map_Line,MATCH(A336,Map_Code,0)),"UNMAPPED"))</f>
        <v/>
      </c>
      <c r="H336">
        <f>IF(A336="","",IFERROR(INDEX(Map_Stmt,MATCH(A336,Map_Code,0)),"UNMAPPED"))</f>
        <v/>
      </c>
      <c r="I336" s="7">
        <f>IF(A336="",0,IFERROR(F336*INDEX(Map_Sign,MATCH(A336,Map_Code,0)),0))</f>
        <v/>
      </c>
      <c r="J336">
        <f>IF(C336="",0,YEAR(C336))</f>
        <v/>
      </c>
      <c r="K336">
        <f>IF(C336="",0,MONTH(C336))</f>
        <v/>
      </c>
    </row>
    <row r="337">
      <c r="A337" s="4" t="n"/>
      <c r="B337" s="4" t="n"/>
      <c r="C337" s="18" t="n"/>
      <c r="D337" s="16" t="n"/>
      <c r="E337" s="16" t="n"/>
      <c r="F337" s="7">
        <f>D337-E337</f>
        <v/>
      </c>
      <c r="G337">
        <f>IF(A337="","",IFERROR(INDEX(Map_Line,MATCH(A337,Map_Code,0)),"UNMAPPED"))</f>
        <v/>
      </c>
      <c r="H337">
        <f>IF(A337="","",IFERROR(INDEX(Map_Stmt,MATCH(A337,Map_Code,0)),"UNMAPPED"))</f>
        <v/>
      </c>
      <c r="I337" s="7">
        <f>IF(A337="",0,IFERROR(F337*INDEX(Map_Sign,MATCH(A337,Map_Code,0)),0))</f>
        <v/>
      </c>
      <c r="J337">
        <f>IF(C337="",0,YEAR(C337))</f>
        <v/>
      </c>
      <c r="K337">
        <f>IF(C337="",0,MONTH(C337))</f>
        <v/>
      </c>
    </row>
    <row r="338">
      <c r="A338" s="4" t="n"/>
      <c r="B338" s="4" t="n"/>
      <c r="C338" s="18" t="n"/>
      <c r="D338" s="16" t="n"/>
      <c r="E338" s="16" t="n"/>
      <c r="F338" s="7">
        <f>D338-E338</f>
        <v/>
      </c>
      <c r="G338">
        <f>IF(A338="","",IFERROR(INDEX(Map_Line,MATCH(A338,Map_Code,0)),"UNMAPPED"))</f>
        <v/>
      </c>
      <c r="H338">
        <f>IF(A338="","",IFERROR(INDEX(Map_Stmt,MATCH(A338,Map_Code,0)),"UNMAPPED"))</f>
        <v/>
      </c>
      <c r="I338" s="7">
        <f>IF(A338="",0,IFERROR(F338*INDEX(Map_Sign,MATCH(A338,Map_Code,0)),0))</f>
        <v/>
      </c>
      <c r="J338">
        <f>IF(C338="",0,YEAR(C338))</f>
        <v/>
      </c>
      <c r="K338">
        <f>IF(C338="",0,MONTH(C338))</f>
        <v/>
      </c>
    </row>
    <row r="339">
      <c r="A339" s="4" t="n"/>
      <c r="B339" s="4" t="n"/>
      <c r="C339" s="18" t="n"/>
      <c r="D339" s="16" t="n"/>
      <c r="E339" s="16" t="n"/>
      <c r="F339" s="7">
        <f>D339-E339</f>
        <v/>
      </c>
      <c r="G339">
        <f>IF(A339="","",IFERROR(INDEX(Map_Line,MATCH(A339,Map_Code,0)),"UNMAPPED"))</f>
        <v/>
      </c>
      <c r="H339">
        <f>IF(A339="","",IFERROR(INDEX(Map_Stmt,MATCH(A339,Map_Code,0)),"UNMAPPED"))</f>
        <v/>
      </c>
      <c r="I339" s="7">
        <f>IF(A339="",0,IFERROR(F339*INDEX(Map_Sign,MATCH(A339,Map_Code,0)),0))</f>
        <v/>
      </c>
      <c r="J339">
        <f>IF(C339="",0,YEAR(C339))</f>
        <v/>
      </c>
      <c r="K339">
        <f>IF(C339="",0,MONTH(C339))</f>
        <v/>
      </c>
    </row>
    <row r="340">
      <c r="A340" s="4" t="n"/>
      <c r="B340" s="4" t="n"/>
      <c r="C340" s="18" t="n"/>
      <c r="D340" s="16" t="n"/>
      <c r="E340" s="16" t="n"/>
      <c r="F340" s="7">
        <f>D340-E340</f>
        <v/>
      </c>
      <c r="G340">
        <f>IF(A340="","",IFERROR(INDEX(Map_Line,MATCH(A340,Map_Code,0)),"UNMAPPED"))</f>
        <v/>
      </c>
      <c r="H340">
        <f>IF(A340="","",IFERROR(INDEX(Map_Stmt,MATCH(A340,Map_Code,0)),"UNMAPPED"))</f>
        <v/>
      </c>
      <c r="I340" s="7">
        <f>IF(A340="",0,IFERROR(F340*INDEX(Map_Sign,MATCH(A340,Map_Code,0)),0))</f>
        <v/>
      </c>
      <c r="J340">
        <f>IF(C340="",0,YEAR(C340))</f>
        <v/>
      </c>
      <c r="K340">
        <f>IF(C340="",0,MONTH(C340))</f>
        <v/>
      </c>
    </row>
    <row r="341">
      <c r="A341" s="4" t="n"/>
      <c r="B341" s="4" t="n"/>
      <c r="C341" s="18" t="n"/>
      <c r="D341" s="16" t="n"/>
      <c r="E341" s="16" t="n"/>
      <c r="F341" s="7">
        <f>D341-E341</f>
        <v/>
      </c>
      <c r="G341">
        <f>IF(A341="","",IFERROR(INDEX(Map_Line,MATCH(A341,Map_Code,0)),"UNMAPPED"))</f>
        <v/>
      </c>
      <c r="H341">
        <f>IF(A341="","",IFERROR(INDEX(Map_Stmt,MATCH(A341,Map_Code,0)),"UNMAPPED"))</f>
        <v/>
      </c>
      <c r="I341" s="7">
        <f>IF(A341="",0,IFERROR(F341*INDEX(Map_Sign,MATCH(A341,Map_Code,0)),0))</f>
        <v/>
      </c>
      <c r="J341">
        <f>IF(C341="",0,YEAR(C341))</f>
        <v/>
      </c>
      <c r="K341">
        <f>IF(C341="",0,MONTH(C341))</f>
        <v/>
      </c>
    </row>
    <row r="342">
      <c r="A342" s="4" t="n"/>
      <c r="B342" s="4" t="n"/>
      <c r="C342" s="18" t="n"/>
      <c r="D342" s="16" t="n"/>
      <c r="E342" s="16" t="n"/>
      <c r="F342" s="7">
        <f>D342-E342</f>
        <v/>
      </c>
      <c r="G342">
        <f>IF(A342="","",IFERROR(INDEX(Map_Line,MATCH(A342,Map_Code,0)),"UNMAPPED"))</f>
        <v/>
      </c>
      <c r="H342">
        <f>IF(A342="","",IFERROR(INDEX(Map_Stmt,MATCH(A342,Map_Code,0)),"UNMAPPED"))</f>
        <v/>
      </c>
      <c r="I342" s="7">
        <f>IF(A342="",0,IFERROR(F342*INDEX(Map_Sign,MATCH(A342,Map_Code,0)),0))</f>
        <v/>
      </c>
      <c r="J342">
        <f>IF(C342="",0,YEAR(C342))</f>
        <v/>
      </c>
      <c r="K342">
        <f>IF(C342="",0,MONTH(C342))</f>
        <v/>
      </c>
    </row>
    <row r="343">
      <c r="A343" s="4" t="n"/>
      <c r="B343" s="4" t="n"/>
      <c r="C343" s="18" t="n"/>
      <c r="D343" s="16" t="n"/>
      <c r="E343" s="16" t="n"/>
      <c r="F343" s="7">
        <f>D343-E343</f>
        <v/>
      </c>
      <c r="G343">
        <f>IF(A343="","",IFERROR(INDEX(Map_Line,MATCH(A343,Map_Code,0)),"UNMAPPED"))</f>
        <v/>
      </c>
      <c r="H343">
        <f>IF(A343="","",IFERROR(INDEX(Map_Stmt,MATCH(A343,Map_Code,0)),"UNMAPPED"))</f>
        <v/>
      </c>
      <c r="I343" s="7">
        <f>IF(A343="",0,IFERROR(F343*INDEX(Map_Sign,MATCH(A343,Map_Code,0)),0))</f>
        <v/>
      </c>
      <c r="J343">
        <f>IF(C343="",0,YEAR(C343))</f>
        <v/>
      </c>
      <c r="K343">
        <f>IF(C343="",0,MONTH(C343))</f>
        <v/>
      </c>
    </row>
    <row r="344">
      <c r="A344" s="4" t="n"/>
      <c r="B344" s="4" t="n"/>
      <c r="C344" s="18" t="n"/>
      <c r="D344" s="16" t="n"/>
      <c r="E344" s="16" t="n"/>
      <c r="F344" s="7">
        <f>D344-E344</f>
        <v/>
      </c>
      <c r="G344">
        <f>IF(A344="","",IFERROR(INDEX(Map_Line,MATCH(A344,Map_Code,0)),"UNMAPPED"))</f>
        <v/>
      </c>
      <c r="H344">
        <f>IF(A344="","",IFERROR(INDEX(Map_Stmt,MATCH(A344,Map_Code,0)),"UNMAPPED"))</f>
        <v/>
      </c>
      <c r="I344" s="7">
        <f>IF(A344="",0,IFERROR(F344*INDEX(Map_Sign,MATCH(A344,Map_Code,0)),0))</f>
        <v/>
      </c>
      <c r="J344">
        <f>IF(C344="",0,YEAR(C344))</f>
        <v/>
      </c>
      <c r="K344">
        <f>IF(C344="",0,MONTH(C344))</f>
        <v/>
      </c>
    </row>
    <row r="345">
      <c r="A345" s="4" t="n"/>
      <c r="B345" s="4" t="n"/>
      <c r="C345" s="18" t="n"/>
      <c r="D345" s="16" t="n"/>
      <c r="E345" s="16" t="n"/>
      <c r="F345" s="7">
        <f>D345-E345</f>
        <v/>
      </c>
      <c r="G345">
        <f>IF(A345="","",IFERROR(INDEX(Map_Line,MATCH(A345,Map_Code,0)),"UNMAPPED"))</f>
        <v/>
      </c>
      <c r="H345">
        <f>IF(A345="","",IFERROR(INDEX(Map_Stmt,MATCH(A345,Map_Code,0)),"UNMAPPED"))</f>
        <v/>
      </c>
      <c r="I345" s="7">
        <f>IF(A345="",0,IFERROR(F345*INDEX(Map_Sign,MATCH(A345,Map_Code,0)),0))</f>
        <v/>
      </c>
      <c r="J345">
        <f>IF(C345="",0,YEAR(C345))</f>
        <v/>
      </c>
      <c r="K345">
        <f>IF(C345="",0,MONTH(C345))</f>
        <v/>
      </c>
    </row>
    <row r="346">
      <c r="A346" s="4" t="n"/>
      <c r="B346" s="4" t="n"/>
      <c r="C346" s="18" t="n"/>
      <c r="D346" s="16" t="n"/>
      <c r="E346" s="16" t="n"/>
      <c r="F346" s="7">
        <f>D346-E346</f>
        <v/>
      </c>
      <c r="G346">
        <f>IF(A346="","",IFERROR(INDEX(Map_Line,MATCH(A346,Map_Code,0)),"UNMAPPED"))</f>
        <v/>
      </c>
      <c r="H346">
        <f>IF(A346="","",IFERROR(INDEX(Map_Stmt,MATCH(A346,Map_Code,0)),"UNMAPPED"))</f>
        <v/>
      </c>
      <c r="I346" s="7">
        <f>IF(A346="",0,IFERROR(F346*INDEX(Map_Sign,MATCH(A346,Map_Code,0)),0))</f>
        <v/>
      </c>
      <c r="J346">
        <f>IF(C346="",0,YEAR(C346))</f>
        <v/>
      </c>
      <c r="K346">
        <f>IF(C346="",0,MONTH(C346))</f>
        <v/>
      </c>
    </row>
    <row r="347">
      <c r="A347" s="4" t="n"/>
      <c r="B347" s="4" t="n"/>
      <c r="C347" s="18" t="n"/>
      <c r="D347" s="16" t="n"/>
      <c r="E347" s="16" t="n"/>
      <c r="F347" s="7">
        <f>D347-E347</f>
        <v/>
      </c>
      <c r="G347">
        <f>IF(A347="","",IFERROR(INDEX(Map_Line,MATCH(A347,Map_Code,0)),"UNMAPPED"))</f>
        <v/>
      </c>
      <c r="H347">
        <f>IF(A347="","",IFERROR(INDEX(Map_Stmt,MATCH(A347,Map_Code,0)),"UNMAPPED"))</f>
        <v/>
      </c>
      <c r="I347" s="7">
        <f>IF(A347="",0,IFERROR(F347*INDEX(Map_Sign,MATCH(A347,Map_Code,0)),0))</f>
        <v/>
      </c>
      <c r="J347">
        <f>IF(C347="",0,YEAR(C347))</f>
        <v/>
      </c>
      <c r="K347">
        <f>IF(C347="",0,MONTH(C347))</f>
        <v/>
      </c>
    </row>
    <row r="348">
      <c r="A348" s="4" t="n"/>
      <c r="B348" s="4" t="n"/>
      <c r="C348" s="18" t="n"/>
      <c r="D348" s="16" t="n"/>
      <c r="E348" s="16" t="n"/>
      <c r="F348" s="7">
        <f>D348-E348</f>
        <v/>
      </c>
      <c r="G348">
        <f>IF(A348="","",IFERROR(INDEX(Map_Line,MATCH(A348,Map_Code,0)),"UNMAPPED"))</f>
        <v/>
      </c>
      <c r="H348">
        <f>IF(A348="","",IFERROR(INDEX(Map_Stmt,MATCH(A348,Map_Code,0)),"UNMAPPED"))</f>
        <v/>
      </c>
      <c r="I348" s="7">
        <f>IF(A348="",0,IFERROR(F348*INDEX(Map_Sign,MATCH(A348,Map_Code,0)),0))</f>
        <v/>
      </c>
      <c r="J348">
        <f>IF(C348="",0,YEAR(C348))</f>
        <v/>
      </c>
      <c r="K348">
        <f>IF(C348="",0,MONTH(C348))</f>
        <v/>
      </c>
    </row>
    <row r="349">
      <c r="A349" s="4" t="n"/>
      <c r="B349" s="4" t="n"/>
      <c r="C349" s="18" t="n"/>
      <c r="D349" s="16" t="n"/>
      <c r="E349" s="16" t="n"/>
      <c r="F349" s="7">
        <f>D349-E349</f>
        <v/>
      </c>
      <c r="G349">
        <f>IF(A349="","",IFERROR(INDEX(Map_Line,MATCH(A349,Map_Code,0)),"UNMAPPED"))</f>
        <v/>
      </c>
      <c r="H349">
        <f>IF(A349="","",IFERROR(INDEX(Map_Stmt,MATCH(A349,Map_Code,0)),"UNMAPPED"))</f>
        <v/>
      </c>
      <c r="I349" s="7">
        <f>IF(A349="",0,IFERROR(F349*INDEX(Map_Sign,MATCH(A349,Map_Code,0)),0))</f>
        <v/>
      </c>
      <c r="J349">
        <f>IF(C349="",0,YEAR(C349))</f>
        <v/>
      </c>
      <c r="K349">
        <f>IF(C349="",0,MONTH(C349))</f>
        <v/>
      </c>
    </row>
    <row r="350">
      <c r="A350" s="4" t="n"/>
      <c r="B350" s="4" t="n"/>
      <c r="C350" s="18" t="n"/>
      <c r="D350" s="16" t="n"/>
      <c r="E350" s="16" t="n"/>
      <c r="F350" s="7">
        <f>D350-E350</f>
        <v/>
      </c>
      <c r="G350">
        <f>IF(A350="","",IFERROR(INDEX(Map_Line,MATCH(A350,Map_Code,0)),"UNMAPPED"))</f>
        <v/>
      </c>
      <c r="H350">
        <f>IF(A350="","",IFERROR(INDEX(Map_Stmt,MATCH(A350,Map_Code,0)),"UNMAPPED"))</f>
        <v/>
      </c>
      <c r="I350" s="7">
        <f>IF(A350="",0,IFERROR(F350*INDEX(Map_Sign,MATCH(A350,Map_Code,0)),0))</f>
        <v/>
      </c>
      <c r="J350">
        <f>IF(C350="",0,YEAR(C350))</f>
        <v/>
      </c>
      <c r="K350">
        <f>IF(C350="",0,MONTH(C350))</f>
        <v/>
      </c>
    </row>
    <row r="351">
      <c r="A351" s="4" t="n"/>
      <c r="B351" s="4" t="n"/>
      <c r="C351" s="18" t="n"/>
      <c r="D351" s="16" t="n"/>
      <c r="E351" s="16" t="n"/>
      <c r="F351" s="7">
        <f>D351-E351</f>
        <v/>
      </c>
      <c r="G351">
        <f>IF(A351="","",IFERROR(INDEX(Map_Line,MATCH(A351,Map_Code,0)),"UNMAPPED"))</f>
        <v/>
      </c>
      <c r="H351">
        <f>IF(A351="","",IFERROR(INDEX(Map_Stmt,MATCH(A351,Map_Code,0)),"UNMAPPED"))</f>
        <v/>
      </c>
      <c r="I351" s="7">
        <f>IF(A351="",0,IFERROR(F351*INDEX(Map_Sign,MATCH(A351,Map_Code,0)),0))</f>
        <v/>
      </c>
      <c r="J351">
        <f>IF(C351="",0,YEAR(C351))</f>
        <v/>
      </c>
      <c r="K351">
        <f>IF(C351="",0,MONTH(C351))</f>
        <v/>
      </c>
    </row>
    <row r="352">
      <c r="A352" s="4" t="n"/>
      <c r="B352" s="4" t="n"/>
      <c r="C352" s="18" t="n"/>
      <c r="D352" s="16" t="n"/>
      <c r="E352" s="16" t="n"/>
      <c r="F352" s="7">
        <f>D352-E352</f>
        <v/>
      </c>
      <c r="G352">
        <f>IF(A352="","",IFERROR(INDEX(Map_Line,MATCH(A352,Map_Code,0)),"UNMAPPED"))</f>
        <v/>
      </c>
      <c r="H352">
        <f>IF(A352="","",IFERROR(INDEX(Map_Stmt,MATCH(A352,Map_Code,0)),"UNMAPPED"))</f>
        <v/>
      </c>
      <c r="I352" s="7">
        <f>IF(A352="",0,IFERROR(F352*INDEX(Map_Sign,MATCH(A352,Map_Code,0)),0))</f>
        <v/>
      </c>
      <c r="J352">
        <f>IF(C352="",0,YEAR(C352))</f>
        <v/>
      </c>
      <c r="K352">
        <f>IF(C352="",0,MONTH(C352))</f>
        <v/>
      </c>
    </row>
    <row r="353">
      <c r="A353" s="4" t="n"/>
      <c r="B353" s="4" t="n"/>
      <c r="C353" s="18" t="n"/>
      <c r="D353" s="16" t="n"/>
      <c r="E353" s="16" t="n"/>
      <c r="F353" s="7">
        <f>D353-E353</f>
        <v/>
      </c>
      <c r="G353">
        <f>IF(A353="","",IFERROR(INDEX(Map_Line,MATCH(A353,Map_Code,0)),"UNMAPPED"))</f>
        <v/>
      </c>
      <c r="H353">
        <f>IF(A353="","",IFERROR(INDEX(Map_Stmt,MATCH(A353,Map_Code,0)),"UNMAPPED"))</f>
        <v/>
      </c>
      <c r="I353" s="7">
        <f>IF(A353="",0,IFERROR(F353*INDEX(Map_Sign,MATCH(A353,Map_Code,0)),0))</f>
        <v/>
      </c>
      <c r="J353">
        <f>IF(C353="",0,YEAR(C353))</f>
        <v/>
      </c>
      <c r="K353">
        <f>IF(C353="",0,MONTH(C353))</f>
        <v/>
      </c>
    </row>
    <row r="354">
      <c r="A354" s="4" t="n"/>
      <c r="B354" s="4" t="n"/>
      <c r="C354" s="18" t="n"/>
      <c r="D354" s="16" t="n"/>
      <c r="E354" s="16" t="n"/>
      <c r="F354" s="7">
        <f>D354-E354</f>
        <v/>
      </c>
      <c r="G354">
        <f>IF(A354="","",IFERROR(INDEX(Map_Line,MATCH(A354,Map_Code,0)),"UNMAPPED"))</f>
        <v/>
      </c>
      <c r="H354">
        <f>IF(A354="","",IFERROR(INDEX(Map_Stmt,MATCH(A354,Map_Code,0)),"UNMAPPED"))</f>
        <v/>
      </c>
      <c r="I354" s="7">
        <f>IF(A354="",0,IFERROR(F354*INDEX(Map_Sign,MATCH(A354,Map_Code,0)),0))</f>
        <v/>
      </c>
      <c r="J354">
        <f>IF(C354="",0,YEAR(C354))</f>
        <v/>
      </c>
      <c r="K354">
        <f>IF(C354="",0,MONTH(C354))</f>
        <v/>
      </c>
    </row>
    <row r="355">
      <c r="A355" s="4" t="n"/>
      <c r="B355" s="4" t="n"/>
      <c r="C355" s="18" t="n"/>
      <c r="D355" s="16" t="n"/>
      <c r="E355" s="16" t="n"/>
      <c r="F355" s="7">
        <f>D355-E355</f>
        <v/>
      </c>
      <c r="G355">
        <f>IF(A355="","",IFERROR(INDEX(Map_Line,MATCH(A355,Map_Code,0)),"UNMAPPED"))</f>
        <v/>
      </c>
      <c r="H355">
        <f>IF(A355="","",IFERROR(INDEX(Map_Stmt,MATCH(A355,Map_Code,0)),"UNMAPPED"))</f>
        <v/>
      </c>
      <c r="I355" s="7">
        <f>IF(A355="",0,IFERROR(F355*INDEX(Map_Sign,MATCH(A355,Map_Code,0)),0))</f>
        <v/>
      </c>
      <c r="J355">
        <f>IF(C355="",0,YEAR(C355))</f>
        <v/>
      </c>
      <c r="K355">
        <f>IF(C355="",0,MONTH(C355))</f>
        <v/>
      </c>
    </row>
    <row r="356">
      <c r="A356" s="4" t="n"/>
      <c r="B356" s="4" t="n"/>
      <c r="C356" s="18" t="n"/>
      <c r="D356" s="16" t="n"/>
      <c r="E356" s="16" t="n"/>
      <c r="F356" s="7">
        <f>D356-E356</f>
        <v/>
      </c>
      <c r="G356">
        <f>IF(A356="","",IFERROR(INDEX(Map_Line,MATCH(A356,Map_Code,0)),"UNMAPPED"))</f>
        <v/>
      </c>
      <c r="H356">
        <f>IF(A356="","",IFERROR(INDEX(Map_Stmt,MATCH(A356,Map_Code,0)),"UNMAPPED"))</f>
        <v/>
      </c>
      <c r="I356" s="7">
        <f>IF(A356="",0,IFERROR(F356*INDEX(Map_Sign,MATCH(A356,Map_Code,0)),0))</f>
        <v/>
      </c>
      <c r="J356">
        <f>IF(C356="",0,YEAR(C356))</f>
        <v/>
      </c>
      <c r="K356">
        <f>IF(C356="",0,MONTH(C356))</f>
        <v/>
      </c>
    </row>
    <row r="357">
      <c r="A357" s="4" t="n"/>
      <c r="B357" s="4" t="n"/>
      <c r="C357" s="18" t="n"/>
      <c r="D357" s="16" t="n"/>
      <c r="E357" s="16" t="n"/>
      <c r="F357" s="7">
        <f>D357-E357</f>
        <v/>
      </c>
      <c r="G357">
        <f>IF(A357="","",IFERROR(INDEX(Map_Line,MATCH(A357,Map_Code,0)),"UNMAPPED"))</f>
        <v/>
      </c>
      <c r="H357">
        <f>IF(A357="","",IFERROR(INDEX(Map_Stmt,MATCH(A357,Map_Code,0)),"UNMAPPED"))</f>
        <v/>
      </c>
      <c r="I357" s="7">
        <f>IF(A357="",0,IFERROR(F357*INDEX(Map_Sign,MATCH(A357,Map_Code,0)),0))</f>
        <v/>
      </c>
      <c r="J357">
        <f>IF(C357="",0,YEAR(C357))</f>
        <v/>
      </c>
      <c r="K357">
        <f>IF(C357="",0,MONTH(C357))</f>
        <v/>
      </c>
    </row>
    <row r="358">
      <c r="A358" s="4" t="n"/>
      <c r="B358" s="4" t="n"/>
      <c r="C358" s="18" t="n"/>
      <c r="D358" s="16" t="n"/>
      <c r="E358" s="16" t="n"/>
      <c r="F358" s="7">
        <f>D358-E358</f>
        <v/>
      </c>
      <c r="G358">
        <f>IF(A358="","",IFERROR(INDEX(Map_Line,MATCH(A358,Map_Code,0)),"UNMAPPED"))</f>
        <v/>
      </c>
      <c r="H358">
        <f>IF(A358="","",IFERROR(INDEX(Map_Stmt,MATCH(A358,Map_Code,0)),"UNMAPPED"))</f>
        <v/>
      </c>
      <c r="I358" s="7">
        <f>IF(A358="",0,IFERROR(F358*INDEX(Map_Sign,MATCH(A358,Map_Code,0)),0))</f>
        <v/>
      </c>
      <c r="J358">
        <f>IF(C358="",0,YEAR(C358))</f>
        <v/>
      </c>
      <c r="K358">
        <f>IF(C358="",0,MONTH(C358))</f>
        <v/>
      </c>
    </row>
    <row r="359">
      <c r="A359" s="4" t="n"/>
      <c r="B359" s="4" t="n"/>
      <c r="C359" s="18" t="n"/>
      <c r="D359" s="16" t="n"/>
      <c r="E359" s="16" t="n"/>
      <c r="F359" s="7">
        <f>D359-E359</f>
        <v/>
      </c>
      <c r="G359">
        <f>IF(A359="","",IFERROR(INDEX(Map_Line,MATCH(A359,Map_Code,0)),"UNMAPPED"))</f>
        <v/>
      </c>
      <c r="H359">
        <f>IF(A359="","",IFERROR(INDEX(Map_Stmt,MATCH(A359,Map_Code,0)),"UNMAPPED"))</f>
        <v/>
      </c>
      <c r="I359" s="7">
        <f>IF(A359="",0,IFERROR(F359*INDEX(Map_Sign,MATCH(A359,Map_Code,0)),0))</f>
        <v/>
      </c>
      <c r="J359">
        <f>IF(C359="",0,YEAR(C359))</f>
        <v/>
      </c>
      <c r="K359">
        <f>IF(C359="",0,MONTH(C359))</f>
        <v/>
      </c>
    </row>
    <row r="360">
      <c r="A360" s="4" t="n"/>
      <c r="B360" s="4" t="n"/>
      <c r="C360" s="18" t="n"/>
      <c r="D360" s="16" t="n"/>
      <c r="E360" s="16" t="n"/>
      <c r="F360" s="7">
        <f>D360-E360</f>
        <v/>
      </c>
      <c r="G360">
        <f>IF(A360="","",IFERROR(INDEX(Map_Line,MATCH(A360,Map_Code,0)),"UNMAPPED"))</f>
        <v/>
      </c>
      <c r="H360">
        <f>IF(A360="","",IFERROR(INDEX(Map_Stmt,MATCH(A360,Map_Code,0)),"UNMAPPED"))</f>
        <v/>
      </c>
      <c r="I360" s="7">
        <f>IF(A360="",0,IFERROR(F360*INDEX(Map_Sign,MATCH(A360,Map_Code,0)),0))</f>
        <v/>
      </c>
      <c r="J360">
        <f>IF(C360="",0,YEAR(C360))</f>
        <v/>
      </c>
      <c r="K360">
        <f>IF(C360="",0,MONTH(C360))</f>
        <v/>
      </c>
    </row>
    <row r="361">
      <c r="A361" s="4" t="n"/>
      <c r="B361" s="4" t="n"/>
      <c r="C361" s="18" t="n"/>
      <c r="D361" s="16" t="n"/>
      <c r="E361" s="16" t="n"/>
      <c r="F361" s="7">
        <f>D361-E361</f>
        <v/>
      </c>
      <c r="G361">
        <f>IF(A361="","",IFERROR(INDEX(Map_Line,MATCH(A361,Map_Code,0)),"UNMAPPED"))</f>
        <v/>
      </c>
      <c r="H361">
        <f>IF(A361="","",IFERROR(INDEX(Map_Stmt,MATCH(A361,Map_Code,0)),"UNMAPPED"))</f>
        <v/>
      </c>
      <c r="I361" s="7">
        <f>IF(A361="",0,IFERROR(F361*INDEX(Map_Sign,MATCH(A361,Map_Code,0)),0))</f>
        <v/>
      </c>
      <c r="J361">
        <f>IF(C361="",0,YEAR(C361))</f>
        <v/>
      </c>
      <c r="K361">
        <f>IF(C361="",0,MONTH(C361))</f>
        <v/>
      </c>
    </row>
    <row r="362">
      <c r="A362" s="4" t="n"/>
      <c r="B362" s="4" t="n"/>
      <c r="C362" s="18" t="n"/>
      <c r="D362" s="16" t="n"/>
      <c r="E362" s="16" t="n"/>
      <c r="F362" s="7">
        <f>D362-E362</f>
        <v/>
      </c>
      <c r="G362">
        <f>IF(A362="","",IFERROR(INDEX(Map_Line,MATCH(A362,Map_Code,0)),"UNMAPPED"))</f>
        <v/>
      </c>
      <c r="H362">
        <f>IF(A362="","",IFERROR(INDEX(Map_Stmt,MATCH(A362,Map_Code,0)),"UNMAPPED"))</f>
        <v/>
      </c>
      <c r="I362" s="7">
        <f>IF(A362="",0,IFERROR(F362*INDEX(Map_Sign,MATCH(A362,Map_Code,0)),0))</f>
        <v/>
      </c>
      <c r="J362">
        <f>IF(C362="",0,YEAR(C362))</f>
        <v/>
      </c>
      <c r="K362">
        <f>IF(C362="",0,MONTH(C362))</f>
        <v/>
      </c>
    </row>
    <row r="363">
      <c r="A363" s="4" t="n"/>
      <c r="B363" s="4" t="n"/>
      <c r="C363" s="18" t="n"/>
      <c r="D363" s="16" t="n"/>
      <c r="E363" s="16" t="n"/>
      <c r="F363" s="7">
        <f>D363-E363</f>
        <v/>
      </c>
      <c r="G363">
        <f>IF(A363="","",IFERROR(INDEX(Map_Line,MATCH(A363,Map_Code,0)),"UNMAPPED"))</f>
        <v/>
      </c>
      <c r="H363">
        <f>IF(A363="","",IFERROR(INDEX(Map_Stmt,MATCH(A363,Map_Code,0)),"UNMAPPED"))</f>
        <v/>
      </c>
      <c r="I363" s="7">
        <f>IF(A363="",0,IFERROR(F363*INDEX(Map_Sign,MATCH(A363,Map_Code,0)),0))</f>
        <v/>
      </c>
      <c r="J363">
        <f>IF(C363="",0,YEAR(C363))</f>
        <v/>
      </c>
      <c r="K363">
        <f>IF(C363="",0,MONTH(C363))</f>
        <v/>
      </c>
    </row>
    <row r="364">
      <c r="A364" s="4" t="n"/>
      <c r="B364" s="4" t="n"/>
      <c r="C364" s="18" t="n"/>
      <c r="D364" s="16" t="n"/>
      <c r="E364" s="16" t="n"/>
      <c r="F364" s="7">
        <f>D364-E364</f>
        <v/>
      </c>
      <c r="G364">
        <f>IF(A364="","",IFERROR(INDEX(Map_Line,MATCH(A364,Map_Code,0)),"UNMAPPED"))</f>
        <v/>
      </c>
      <c r="H364">
        <f>IF(A364="","",IFERROR(INDEX(Map_Stmt,MATCH(A364,Map_Code,0)),"UNMAPPED"))</f>
        <v/>
      </c>
      <c r="I364" s="7">
        <f>IF(A364="",0,IFERROR(F364*INDEX(Map_Sign,MATCH(A364,Map_Code,0)),0))</f>
        <v/>
      </c>
      <c r="J364">
        <f>IF(C364="",0,YEAR(C364))</f>
        <v/>
      </c>
      <c r="K364">
        <f>IF(C364="",0,MONTH(C364))</f>
        <v/>
      </c>
    </row>
    <row r="365">
      <c r="A365" s="4" t="n"/>
      <c r="B365" s="4" t="n"/>
      <c r="C365" s="18" t="n"/>
      <c r="D365" s="16" t="n"/>
      <c r="E365" s="16" t="n"/>
      <c r="F365" s="7">
        <f>D365-E365</f>
        <v/>
      </c>
      <c r="G365">
        <f>IF(A365="","",IFERROR(INDEX(Map_Line,MATCH(A365,Map_Code,0)),"UNMAPPED"))</f>
        <v/>
      </c>
      <c r="H365">
        <f>IF(A365="","",IFERROR(INDEX(Map_Stmt,MATCH(A365,Map_Code,0)),"UNMAPPED"))</f>
        <v/>
      </c>
      <c r="I365" s="7">
        <f>IF(A365="",0,IFERROR(F365*INDEX(Map_Sign,MATCH(A365,Map_Code,0)),0))</f>
        <v/>
      </c>
      <c r="J365">
        <f>IF(C365="",0,YEAR(C365))</f>
        <v/>
      </c>
      <c r="K365">
        <f>IF(C365="",0,MONTH(C365))</f>
        <v/>
      </c>
    </row>
    <row r="366">
      <c r="A366" s="4" t="n"/>
      <c r="B366" s="4" t="n"/>
      <c r="C366" s="18" t="n"/>
      <c r="D366" s="16" t="n"/>
      <c r="E366" s="16" t="n"/>
      <c r="F366" s="7">
        <f>D366-E366</f>
        <v/>
      </c>
      <c r="G366">
        <f>IF(A366="","",IFERROR(INDEX(Map_Line,MATCH(A366,Map_Code,0)),"UNMAPPED"))</f>
        <v/>
      </c>
      <c r="H366">
        <f>IF(A366="","",IFERROR(INDEX(Map_Stmt,MATCH(A366,Map_Code,0)),"UNMAPPED"))</f>
        <v/>
      </c>
      <c r="I366" s="7">
        <f>IF(A366="",0,IFERROR(F366*INDEX(Map_Sign,MATCH(A366,Map_Code,0)),0))</f>
        <v/>
      </c>
      <c r="J366">
        <f>IF(C366="",0,YEAR(C366))</f>
        <v/>
      </c>
      <c r="K366">
        <f>IF(C366="",0,MONTH(C366))</f>
        <v/>
      </c>
    </row>
    <row r="367">
      <c r="A367" s="4" t="n"/>
      <c r="B367" s="4" t="n"/>
      <c r="C367" s="18" t="n"/>
      <c r="D367" s="16" t="n"/>
      <c r="E367" s="16" t="n"/>
      <c r="F367" s="7">
        <f>D367-E367</f>
        <v/>
      </c>
      <c r="G367">
        <f>IF(A367="","",IFERROR(INDEX(Map_Line,MATCH(A367,Map_Code,0)),"UNMAPPED"))</f>
        <v/>
      </c>
      <c r="H367">
        <f>IF(A367="","",IFERROR(INDEX(Map_Stmt,MATCH(A367,Map_Code,0)),"UNMAPPED"))</f>
        <v/>
      </c>
      <c r="I367" s="7">
        <f>IF(A367="",0,IFERROR(F367*INDEX(Map_Sign,MATCH(A367,Map_Code,0)),0))</f>
        <v/>
      </c>
      <c r="J367">
        <f>IF(C367="",0,YEAR(C367))</f>
        <v/>
      </c>
      <c r="K367">
        <f>IF(C367="",0,MONTH(C367))</f>
        <v/>
      </c>
    </row>
    <row r="368">
      <c r="A368" s="4" t="n"/>
      <c r="B368" s="4" t="n"/>
      <c r="C368" s="18" t="n"/>
      <c r="D368" s="16" t="n"/>
      <c r="E368" s="16" t="n"/>
      <c r="F368" s="7">
        <f>D368-E368</f>
        <v/>
      </c>
      <c r="G368">
        <f>IF(A368="","",IFERROR(INDEX(Map_Line,MATCH(A368,Map_Code,0)),"UNMAPPED"))</f>
        <v/>
      </c>
      <c r="H368">
        <f>IF(A368="","",IFERROR(INDEX(Map_Stmt,MATCH(A368,Map_Code,0)),"UNMAPPED"))</f>
        <v/>
      </c>
      <c r="I368" s="7">
        <f>IF(A368="",0,IFERROR(F368*INDEX(Map_Sign,MATCH(A368,Map_Code,0)),0))</f>
        <v/>
      </c>
      <c r="J368">
        <f>IF(C368="",0,YEAR(C368))</f>
        <v/>
      </c>
      <c r="K368">
        <f>IF(C368="",0,MONTH(C368))</f>
        <v/>
      </c>
    </row>
    <row r="369">
      <c r="A369" s="4" t="n"/>
      <c r="B369" s="4" t="n"/>
      <c r="C369" s="18" t="n"/>
      <c r="D369" s="16" t="n"/>
      <c r="E369" s="16" t="n"/>
      <c r="F369" s="7">
        <f>D369-E369</f>
        <v/>
      </c>
      <c r="G369">
        <f>IF(A369="","",IFERROR(INDEX(Map_Line,MATCH(A369,Map_Code,0)),"UNMAPPED"))</f>
        <v/>
      </c>
      <c r="H369">
        <f>IF(A369="","",IFERROR(INDEX(Map_Stmt,MATCH(A369,Map_Code,0)),"UNMAPPED"))</f>
        <v/>
      </c>
      <c r="I369" s="7">
        <f>IF(A369="",0,IFERROR(F369*INDEX(Map_Sign,MATCH(A369,Map_Code,0)),0))</f>
        <v/>
      </c>
      <c r="J369">
        <f>IF(C369="",0,YEAR(C369))</f>
        <v/>
      </c>
      <c r="K369">
        <f>IF(C369="",0,MONTH(C369))</f>
        <v/>
      </c>
    </row>
    <row r="370">
      <c r="A370" s="4" t="n"/>
      <c r="B370" s="4" t="n"/>
      <c r="C370" s="18" t="n"/>
      <c r="D370" s="16" t="n"/>
      <c r="E370" s="16" t="n"/>
      <c r="F370" s="7">
        <f>D370-E370</f>
        <v/>
      </c>
      <c r="G370">
        <f>IF(A370="","",IFERROR(INDEX(Map_Line,MATCH(A370,Map_Code,0)),"UNMAPPED"))</f>
        <v/>
      </c>
      <c r="H370">
        <f>IF(A370="","",IFERROR(INDEX(Map_Stmt,MATCH(A370,Map_Code,0)),"UNMAPPED"))</f>
        <v/>
      </c>
      <c r="I370" s="7">
        <f>IF(A370="",0,IFERROR(F370*INDEX(Map_Sign,MATCH(A370,Map_Code,0)),0))</f>
        <v/>
      </c>
      <c r="J370">
        <f>IF(C370="",0,YEAR(C370))</f>
        <v/>
      </c>
      <c r="K370">
        <f>IF(C370="",0,MONTH(C370))</f>
        <v/>
      </c>
    </row>
    <row r="371">
      <c r="A371" s="4" t="n"/>
      <c r="B371" s="4" t="n"/>
      <c r="C371" s="18" t="n"/>
      <c r="D371" s="16" t="n"/>
      <c r="E371" s="16" t="n"/>
      <c r="F371" s="7">
        <f>D371-E371</f>
        <v/>
      </c>
      <c r="G371">
        <f>IF(A371="","",IFERROR(INDEX(Map_Line,MATCH(A371,Map_Code,0)),"UNMAPPED"))</f>
        <v/>
      </c>
      <c r="H371">
        <f>IF(A371="","",IFERROR(INDEX(Map_Stmt,MATCH(A371,Map_Code,0)),"UNMAPPED"))</f>
        <v/>
      </c>
      <c r="I371" s="7">
        <f>IF(A371="",0,IFERROR(F371*INDEX(Map_Sign,MATCH(A371,Map_Code,0)),0))</f>
        <v/>
      </c>
      <c r="J371">
        <f>IF(C371="",0,YEAR(C371))</f>
        <v/>
      </c>
      <c r="K371">
        <f>IF(C371="",0,MONTH(C371))</f>
        <v/>
      </c>
    </row>
    <row r="372">
      <c r="A372" s="4" t="n"/>
      <c r="B372" s="4" t="n"/>
      <c r="C372" s="18" t="n"/>
      <c r="D372" s="16" t="n"/>
      <c r="E372" s="16" t="n"/>
      <c r="F372" s="7">
        <f>D372-E372</f>
        <v/>
      </c>
      <c r="G372">
        <f>IF(A372="","",IFERROR(INDEX(Map_Line,MATCH(A372,Map_Code,0)),"UNMAPPED"))</f>
        <v/>
      </c>
      <c r="H372">
        <f>IF(A372="","",IFERROR(INDEX(Map_Stmt,MATCH(A372,Map_Code,0)),"UNMAPPED"))</f>
        <v/>
      </c>
      <c r="I372" s="7">
        <f>IF(A372="",0,IFERROR(F372*INDEX(Map_Sign,MATCH(A372,Map_Code,0)),0))</f>
        <v/>
      </c>
      <c r="J372">
        <f>IF(C372="",0,YEAR(C372))</f>
        <v/>
      </c>
      <c r="K372">
        <f>IF(C372="",0,MONTH(C372))</f>
        <v/>
      </c>
    </row>
    <row r="373">
      <c r="A373" s="4" t="n"/>
      <c r="B373" s="4" t="n"/>
      <c r="C373" s="18" t="n"/>
      <c r="D373" s="16" t="n"/>
      <c r="E373" s="16" t="n"/>
      <c r="F373" s="7">
        <f>D373-E373</f>
        <v/>
      </c>
      <c r="G373">
        <f>IF(A373="","",IFERROR(INDEX(Map_Line,MATCH(A373,Map_Code,0)),"UNMAPPED"))</f>
        <v/>
      </c>
      <c r="H373">
        <f>IF(A373="","",IFERROR(INDEX(Map_Stmt,MATCH(A373,Map_Code,0)),"UNMAPPED"))</f>
        <v/>
      </c>
      <c r="I373" s="7">
        <f>IF(A373="",0,IFERROR(F373*INDEX(Map_Sign,MATCH(A373,Map_Code,0)),0))</f>
        <v/>
      </c>
      <c r="J373">
        <f>IF(C373="",0,YEAR(C373))</f>
        <v/>
      </c>
      <c r="K373">
        <f>IF(C373="",0,MONTH(C373))</f>
        <v/>
      </c>
    </row>
    <row r="374">
      <c r="A374" s="4" t="n"/>
      <c r="B374" s="4" t="n"/>
      <c r="C374" s="18" t="n"/>
      <c r="D374" s="16" t="n"/>
      <c r="E374" s="16" t="n"/>
      <c r="F374" s="7">
        <f>D374-E374</f>
        <v/>
      </c>
      <c r="G374">
        <f>IF(A374="","",IFERROR(INDEX(Map_Line,MATCH(A374,Map_Code,0)),"UNMAPPED"))</f>
        <v/>
      </c>
      <c r="H374">
        <f>IF(A374="","",IFERROR(INDEX(Map_Stmt,MATCH(A374,Map_Code,0)),"UNMAPPED"))</f>
        <v/>
      </c>
      <c r="I374" s="7">
        <f>IF(A374="",0,IFERROR(F374*INDEX(Map_Sign,MATCH(A374,Map_Code,0)),0))</f>
        <v/>
      </c>
      <c r="J374">
        <f>IF(C374="",0,YEAR(C374))</f>
        <v/>
      </c>
      <c r="K374">
        <f>IF(C374="",0,MONTH(C374))</f>
        <v/>
      </c>
    </row>
    <row r="375">
      <c r="A375" s="4" t="n"/>
      <c r="B375" s="4" t="n"/>
      <c r="C375" s="18" t="n"/>
      <c r="D375" s="16" t="n"/>
      <c r="E375" s="16" t="n"/>
      <c r="F375" s="7">
        <f>D375-E375</f>
        <v/>
      </c>
      <c r="G375">
        <f>IF(A375="","",IFERROR(INDEX(Map_Line,MATCH(A375,Map_Code,0)),"UNMAPPED"))</f>
        <v/>
      </c>
      <c r="H375">
        <f>IF(A375="","",IFERROR(INDEX(Map_Stmt,MATCH(A375,Map_Code,0)),"UNMAPPED"))</f>
        <v/>
      </c>
      <c r="I375" s="7">
        <f>IF(A375="",0,IFERROR(F375*INDEX(Map_Sign,MATCH(A375,Map_Code,0)),0))</f>
        <v/>
      </c>
      <c r="J375">
        <f>IF(C375="",0,YEAR(C375))</f>
        <v/>
      </c>
      <c r="K375">
        <f>IF(C375="",0,MONTH(C375))</f>
        <v/>
      </c>
    </row>
    <row r="376">
      <c r="A376" s="4" t="n"/>
      <c r="B376" s="4" t="n"/>
      <c r="C376" s="18" t="n"/>
      <c r="D376" s="16" t="n"/>
      <c r="E376" s="16" t="n"/>
      <c r="F376" s="7">
        <f>D376-E376</f>
        <v/>
      </c>
      <c r="G376">
        <f>IF(A376="","",IFERROR(INDEX(Map_Line,MATCH(A376,Map_Code,0)),"UNMAPPED"))</f>
        <v/>
      </c>
      <c r="H376">
        <f>IF(A376="","",IFERROR(INDEX(Map_Stmt,MATCH(A376,Map_Code,0)),"UNMAPPED"))</f>
        <v/>
      </c>
      <c r="I376" s="7">
        <f>IF(A376="",0,IFERROR(F376*INDEX(Map_Sign,MATCH(A376,Map_Code,0)),0))</f>
        <v/>
      </c>
      <c r="J376">
        <f>IF(C376="",0,YEAR(C376))</f>
        <v/>
      </c>
      <c r="K376">
        <f>IF(C376="",0,MONTH(C376))</f>
        <v/>
      </c>
    </row>
    <row r="377">
      <c r="A377" s="4" t="n"/>
      <c r="B377" s="4" t="n"/>
      <c r="C377" s="18" t="n"/>
      <c r="D377" s="16" t="n"/>
      <c r="E377" s="16" t="n"/>
      <c r="F377" s="7">
        <f>D377-E377</f>
        <v/>
      </c>
      <c r="G377">
        <f>IF(A377="","",IFERROR(INDEX(Map_Line,MATCH(A377,Map_Code,0)),"UNMAPPED"))</f>
        <v/>
      </c>
      <c r="H377">
        <f>IF(A377="","",IFERROR(INDEX(Map_Stmt,MATCH(A377,Map_Code,0)),"UNMAPPED"))</f>
        <v/>
      </c>
      <c r="I377" s="7">
        <f>IF(A377="",0,IFERROR(F377*INDEX(Map_Sign,MATCH(A377,Map_Code,0)),0))</f>
        <v/>
      </c>
      <c r="J377">
        <f>IF(C377="",0,YEAR(C377))</f>
        <v/>
      </c>
      <c r="K377">
        <f>IF(C377="",0,MONTH(C377))</f>
        <v/>
      </c>
    </row>
    <row r="378">
      <c r="A378" s="4" t="n"/>
      <c r="B378" s="4" t="n"/>
      <c r="C378" s="18" t="n"/>
      <c r="D378" s="16" t="n"/>
      <c r="E378" s="16" t="n"/>
      <c r="F378" s="7">
        <f>D378-E378</f>
        <v/>
      </c>
      <c r="G378">
        <f>IF(A378="","",IFERROR(INDEX(Map_Line,MATCH(A378,Map_Code,0)),"UNMAPPED"))</f>
        <v/>
      </c>
      <c r="H378">
        <f>IF(A378="","",IFERROR(INDEX(Map_Stmt,MATCH(A378,Map_Code,0)),"UNMAPPED"))</f>
        <v/>
      </c>
      <c r="I378" s="7">
        <f>IF(A378="",0,IFERROR(F378*INDEX(Map_Sign,MATCH(A378,Map_Code,0)),0))</f>
        <v/>
      </c>
      <c r="J378">
        <f>IF(C378="",0,YEAR(C378))</f>
        <v/>
      </c>
      <c r="K378">
        <f>IF(C378="",0,MONTH(C378))</f>
        <v/>
      </c>
    </row>
    <row r="379">
      <c r="A379" s="4" t="n"/>
      <c r="B379" s="4" t="n"/>
      <c r="C379" s="18" t="n"/>
      <c r="D379" s="16" t="n"/>
      <c r="E379" s="16" t="n"/>
      <c r="F379" s="7">
        <f>D379-E379</f>
        <v/>
      </c>
      <c r="G379">
        <f>IF(A379="","",IFERROR(INDEX(Map_Line,MATCH(A379,Map_Code,0)),"UNMAPPED"))</f>
        <v/>
      </c>
      <c r="H379">
        <f>IF(A379="","",IFERROR(INDEX(Map_Stmt,MATCH(A379,Map_Code,0)),"UNMAPPED"))</f>
        <v/>
      </c>
      <c r="I379" s="7">
        <f>IF(A379="",0,IFERROR(F379*INDEX(Map_Sign,MATCH(A379,Map_Code,0)),0))</f>
        <v/>
      </c>
      <c r="J379">
        <f>IF(C379="",0,YEAR(C379))</f>
        <v/>
      </c>
      <c r="K379">
        <f>IF(C379="",0,MONTH(C379))</f>
        <v/>
      </c>
    </row>
    <row r="380">
      <c r="A380" s="4" t="n"/>
      <c r="B380" s="4" t="n"/>
      <c r="C380" s="18" t="n"/>
      <c r="D380" s="16" t="n"/>
      <c r="E380" s="16" t="n"/>
      <c r="F380" s="7">
        <f>D380-E380</f>
        <v/>
      </c>
      <c r="G380">
        <f>IF(A380="","",IFERROR(INDEX(Map_Line,MATCH(A380,Map_Code,0)),"UNMAPPED"))</f>
        <v/>
      </c>
      <c r="H380">
        <f>IF(A380="","",IFERROR(INDEX(Map_Stmt,MATCH(A380,Map_Code,0)),"UNMAPPED"))</f>
        <v/>
      </c>
      <c r="I380" s="7">
        <f>IF(A380="",0,IFERROR(F380*INDEX(Map_Sign,MATCH(A380,Map_Code,0)),0))</f>
        <v/>
      </c>
      <c r="J380">
        <f>IF(C380="",0,YEAR(C380))</f>
        <v/>
      </c>
      <c r="K380">
        <f>IF(C380="",0,MONTH(C380))</f>
        <v/>
      </c>
    </row>
    <row r="381">
      <c r="A381" s="4" t="n"/>
      <c r="B381" s="4" t="n"/>
      <c r="C381" s="18" t="n"/>
      <c r="D381" s="16" t="n"/>
      <c r="E381" s="16" t="n"/>
      <c r="F381" s="7">
        <f>D381-E381</f>
        <v/>
      </c>
      <c r="G381">
        <f>IF(A381="","",IFERROR(INDEX(Map_Line,MATCH(A381,Map_Code,0)),"UNMAPPED"))</f>
        <v/>
      </c>
      <c r="H381">
        <f>IF(A381="","",IFERROR(INDEX(Map_Stmt,MATCH(A381,Map_Code,0)),"UNMAPPED"))</f>
        <v/>
      </c>
      <c r="I381" s="7">
        <f>IF(A381="",0,IFERROR(F381*INDEX(Map_Sign,MATCH(A381,Map_Code,0)),0))</f>
        <v/>
      </c>
      <c r="J381">
        <f>IF(C381="",0,YEAR(C381))</f>
        <v/>
      </c>
      <c r="K381">
        <f>IF(C381="",0,MONTH(C381))</f>
        <v/>
      </c>
    </row>
    <row r="382">
      <c r="A382" s="4" t="n"/>
      <c r="B382" s="4" t="n"/>
      <c r="C382" s="18" t="n"/>
      <c r="D382" s="16" t="n"/>
      <c r="E382" s="16" t="n"/>
      <c r="F382" s="7">
        <f>D382-E382</f>
        <v/>
      </c>
      <c r="G382">
        <f>IF(A382="","",IFERROR(INDEX(Map_Line,MATCH(A382,Map_Code,0)),"UNMAPPED"))</f>
        <v/>
      </c>
      <c r="H382">
        <f>IF(A382="","",IFERROR(INDEX(Map_Stmt,MATCH(A382,Map_Code,0)),"UNMAPPED"))</f>
        <v/>
      </c>
      <c r="I382" s="7">
        <f>IF(A382="",0,IFERROR(F382*INDEX(Map_Sign,MATCH(A382,Map_Code,0)),0))</f>
        <v/>
      </c>
      <c r="J382">
        <f>IF(C382="",0,YEAR(C382))</f>
        <v/>
      </c>
      <c r="K382">
        <f>IF(C382="",0,MONTH(C382))</f>
        <v/>
      </c>
    </row>
    <row r="383">
      <c r="A383" s="4" t="n"/>
      <c r="B383" s="4" t="n"/>
      <c r="C383" s="18" t="n"/>
      <c r="D383" s="16" t="n"/>
      <c r="E383" s="16" t="n"/>
      <c r="F383" s="7">
        <f>D383-E383</f>
        <v/>
      </c>
      <c r="G383">
        <f>IF(A383="","",IFERROR(INDEX(Map_Line,MATCH(A383,Map_Code,0)),"UNMAPPED"))</f>
        <v/>
      </c>
      <c r="H383">
        <f>IF(A383="","",IFERROR(INDEX(Map_Stmt,MATCH(A383,Map_Code,0)),"UNMAPPED"))</f>
        <v/>
      </c>
      <c r="I383" s="7">
        <f>IF(A383="",0,IFERROR(F383*INDEX(Map_Sign,MATCH(A383,Map_Code,0)),0))</f>
        <v/>
      </c>
      <c r="J383">
        <f>IF(C383="",0,YEAR(C383))</f>
        <v/>
      </c>
      <c r="K383">
        <f>IF(C383="",0,MONTH(C383))</f>
        <v/>
      </c>
    </row>
    <row r="384">
      <c r="A384" s="4" t="n"/>
      <c r="B384" s="4" t="n"/>
      <c r="C384" s="18" t="n"/>
      <c r="D384" s="16" t="n"/>
      <c r="E384" s="16" t="n"/>
      <c r="F384" s="7">
        <f>D384-E384</f>
        <v/>
      </c>
      <c r="G384">
        <f>IF(A384="","",IFERROR(INDEX(Map_Line,MATCH(A384,Map_Code,0)),"UNMAPPED"))</f>
        <v/>
      </c>
      <c r="H384">
        <f>IF(A384="","",IFERROR(INDEX(Map_Stmt,MATCH(A384,Map_Code,0)),"UNMAPPED"))</f>
        <v/>
      </c>
      <c r="I384" s="7">
        <f>IF(A384="",0,IFERROR(F384*INDEX(Map_Sign,MATCH(A384,Map_Code,0)),0))</f>
        <v/>
      </c>
      <c r="J384">
        <f>IF(C384="",0,YEAR(C384))</f>
        <v/>
      </c>
      <c r="K384">
        <f>IF(C384="",0,MONTH(C384))</f>
        <v/>
      </c>
    </row>
    <row r="385">
      <c r="A385" s="4" t="n"/>
      <c r="B385" s="4" t="n"/>
      <c r="C385" s="18" t="n"/>
      <c r="D385" s="16" t="n"/>
      <c r="E385" s="16" t="n"/>
      <c r="F385" s="7">
        <f>D385-E385</f>
        <v/>
      </c>
      <c r="G385">
        <f>IF(A385="","",IFERROR(INDEX(Map_Line,MATCH(A385,Map_Code,0)),"UNMAPPED"))</f>
        <v/>
      </c>
      <c r="H385">
        <f>IF(A385="","",IFERROR(INDEX(Map_Stmt,MATCH(A385,Map_Code,0)),"UNMAPPED"))</f>
        <v/>
      </c>
      <c r="I385" s="7">
        <f>IF(A385="",0,IFERROR(F385*INDEX(Map_Sign,MATCH(A385,Map_Code,0)),0))</f>
        <v/>
      </c>
      <c r="J385">
        <f>IF(C385="",0,YEAR(C385))</f>
        <v/>
      </c>
      <c r="K385">
        <f>IF(C385="",0,MONTH(C385))</f>
        <v/>
      </c>
    </row>
    <row r="386">
      <c r="A386" s="4" t="n"/>
      <c r="B386" s="4" t="n"/>
      <c r="C386" s="18" t="n"/>
      <c r="D386" s="16" t="n"/>
      <c r="E386" s="16" t="n"/>
      <c r="F386" s="7">
        <f>D386-E386</f>
        <v/>
      </c>
      <c r="G386">
        <f>IF(A386="","",IFERROR(INDEX(Map_Line,MATCH(A386,Map_Code,0)),"UNMAPPED"))</f>
        <v/>
      </c>
      <c r="H386">
        <f>IF(A386="","",IFERROR(INDEX(Map_Stmt,MATCH(A386,Map_Code,0)),"UNMAPPED"))</f>
        <v/>
      </c>
      <c r="I386" s="7">
        <f>IF(A386="",0,IFERROR(F386*INDEX(Map_Sign,MATCH(A386,Map_Code,0)),0))</f>
        <v/>
      </c>
      <c r="J386">
        <f>IF(C386="",0,YEAR(C386))</f>
        <v/>
      </c>
      <c r="K386">
        <f>IF(C386="",0,MONTH(C386))</f>
        <v/>
      </c>
    </row>
    <row r="387">
      <c r="A387" s="4" t="n"/>
      <c r="B387" s="4" t="n"/>
      <c r="C387" s="18" t="n"/>
      <c r="D387" s="16" t="n"/>
      <c r="E387" s="16" t="n"/>
      <c r="F387" s="7">
        <f>D387-E387</f>
        <v/>
      </c>
      <c r="G387">
        <f>IF(A387="","",IFERROR(INDEX(Map_Line,MATCH(A387,Map_Code,0)),"UNMAPPED"))</f>
        <v/>
      </c>
      <c r="H387">
        <f>IF(A387="","",IFERROR(INDEX(Map_Stmt,MATCH(A387,Map_Code,0)),"UNMAPPED"))</f>
        <v/>
      </c>
      <c r="I387" s="7">
        <f>IF(A387="",0,IFERROR(F387*INDEX(Map_Sign,MATCH(A387,Map_Code,0)),0))</f>
        <v/>
      </c>
      <c r="J387">
        <f>IF(C387="",0,YEAR(C387))</f>
        <v/>
      </c>
      <c r="K387">
        <f>IF(C387="",0,MONTH(C387))</f>
        <v/>
      </c>
    </row>
    <row r="388">
      <c r="A388" s="4" t="n"/>
      <c r="B388" s="4" t="n"/>
      <c r="C388" s="18" t="n"/>
      <c r="D388" s="16" t="n"/>
      <c r="E388" s="16" t="n"/>
      <c r="F388" s="7">
        <f>D388-E388</f>
        <v/>
      </c>
      <c r="G388">
        <f>IF(A388="","",IFERROR(INDEX(Map_Line,MATCH(A388,Map_Code,0)),"UNMAPPED"))</f>
        <v/>
      </c>
      <c r="H388">
        <f>IF(A388="","",IFERROR(INDEX(Map_Stmt,MATCH(A388,Map_Code,0)),"UNMAPPED"))</f>
        <v/>
      </c>
      <c r="I388" s="7">
        <f>IF(A388="",0,IFERROR(F388*INDEX(Map_Sign,MATCH(A388,Map_Code,0)),0))</f>
        <v/>
      </c>
      <c r="J388">
        <f>IF(C388="",0,YEAR(C388))</f>
        <v/>
      </c>
      <c r="K388">
        <f>IF(C388="",0,MONTH(C388))</f>
        <v/>
      </c>
    </row>
    <row r="389">
      <c r="A389" s="4" t="n"/>
      <c r="B389" s="4" t="n"/>
      <c r="C389" s="18" t="n"/>
      <c r="D389" s="16" t="n"/>
      <c r="E389" s="16" t="n"/>
      <c r="F389" s="7">
        <f>D389-E389</f>
        <v/>
      </c>
      <c r="G389">
        <f>IF(A389="","",IFERROR(INDEX(Map_Line,MATCH(A389,Map_Code,0)),"UNMAPPED"))</f>
        <v/>
      </c>
      <c r="H389">
        <f>IF(A389="","",IFERROR(INDEX(Map_Stmt,MATCH(A389,Map_Code,0)),"UNMAPPED"))</f>
        <v/>
      </c>
      <c r="I389" s="7">
        <f>IF(A389="",0,IFERROR(F389*INDEX(Map_Sign,MATCH(A389,Map_Code,0)),0))</f>
        <v/>
      </c>
      <c r="J389">
        <f>IF(C389="",0,YEAR(C389))</f>
        <v/>
      </c>
      <c r="K389">
        <f>IF(C389="",0,MONTH(C389))</f>
        <v/>
      </c>
    </row>
    <row r="390">
      <c r="A390" s="4" t="n"/>
      <c r="B390" s="4" t="n"/>
      <c r="C390" s="18" t="n"/>
      <c r="D390" s="16" t="n"/>
      <c r="E390" s="16" t="n"/>
      <c r="F390" s="7">
        <f>D390-E390</f>
        <v/>
      </c>
      <c r="G390">
        <f>IF(A390="","",IFERROR(INDEX(Map_Line,MATCH(A390,Map_Code,0)),"UNMAPPED"))</f>
        <v/>
      </c>
      <c r="H390">
        <f>IF(A390="","",IFERROR(INDEX(Map_Stmt,MATCH(A390,Map_Code,0)),"UNMAPPED"))</f>
        <v/>
      </c>
      <c r="I390" s="7">
        <f>IF(A390="",0,IFERROR(F390*INDEX(Map_Sign,MATCH(A390,Map_Code,0)),0))</f>
        <v/>
      </c>
      <c r="J390">
        <f>IF(C390="",0,YEAR(C390))</f>
        <v/>
      </c>
      <c r="K390">
        <f>IF(C390="",0,MONTH(C390))</f>
        <v/>
      </c>
    </row>
    <row r="391">
      <c r="A391" s="4" t="n"/>
      <c r="B391" s="4" t="n"/>
      <c r="C391" s="18" t="n"/>
      <c r="D391" s="16" t="n"/>
      <c r="E391" s="16" t="n"/>
      <c r="F391" s="7">
        <f>D391-E391</f>
        <v/>
      </c>
      <c r="G391">
        <f>IF(A391="","",IFERROR(INDEX(Map_Line,MATCH(A391,Map_Code,0)),"UNMAPPED"))</f>
        <v/>
      </c>
      <c r="H391">
        <f>IF(A391="","",IFERROR(INDEX(Map_Stmt,MATCH(A391,Map_Code,0)),"UNMAPPED"))</f>
        <v/>
      </c>
      <c r="I391" s="7">
        <f>IF(A391="",0,IFERROR(F391*INDEX(Map_Sign,MATCH(A391,Map_Code,0)),0))</f>
        <v/>
      </c>
      <c r="J391">
        <f>IF(C391="",0,YEAR(C391))</f>
        <v/>
      </c>
      <c r="K391">
        <f>IF(C391="",0,MONTH(C391))</f>
        <v/>
      </c>
    </row>
    <row r="392">
      <c r="A392" s="4" t="n"/>
      <c r="B392" s="4" t="n"/>
      <c r="C392" s="18" t="n"/>
      <c r="D392" s="16" t="n"/>
      <c r="E392" s="16" t="n"/>
      <c r="F392" s="7">
        <f>D392-E392</f>
        <v/>
      </c>
      <c r="G392">
        <f>IF(A392="","",IFERROR(INDEX(Map_Line,MATCH(A392,Map_Code,0)),"UNMAPPED"))</f>
        <v/>
      </c>
      <c r="H392">
        <f>IF(A392="","",IFERROR(INDEX(Map_Stmt,MATCH(A392,Map_Code,0)),"UNMAPPED"))</f>
        <v/>
      </c>
      <c r="I392" s="7">
        <f>IF(A392="",0,IFERROR(F392*INDEX(Map_Sign,MATCH(A392,Map_Code,0)),0))</f>
        <v/>
      </c>
      <c r="J392">
        <f>IF(C392="",0,YEAR(C392))</f>
        <v/>
      </c>
      <c r="K392">
        <f>IF(C392="",0,MONTH(C392))</f>
        <v/>
      </c>
    </row>
    <row r="393">
      <c r="A393" s="4" t="n"/>
      <c r="B393" s="4" t="n"/>
      <c r="C393" s="18" t="n"/>
      <c r="D393" s="16" t="n"/>
      <c r="E393" s="16" t="n"/>
      <c r="F393" s="7">
        <f>D393-E393</f>
        <v/>
      </c>
      <c r="G393">
        <f>IF(A393="","",IFERROR(INDEX(Map_Line,MATCH(A393,Map_Code,0)),"UNMAPPED"))</f>
        <v/>
      </c>
      <c r="H393">
        <f>IF(A393="","",IFERROR(INDEX(Map_Stmt,MATCH(A393,Map_Code,0)),"UNMAPPED"))</f>
        <v/>
      </c>
      <c r="I393" s="7">
        <f>IF(A393="",0,IFERROR(F393*INDEX(Map_Sign,MATCH(A393,Map_Code,0)),0))</f>
        <v/>
      </c>
      <c r="J393">
        <f>IF(C393="",0,YEAR(C393))</f>
        <v/>
      </c>
      <c r="K393">
        <f>IF(C393="",0,MONTH(C393))</f>
        <v/>
      </c>
    </row>
    <row r="394">
      <c r="A394" s="4" t="n"/>
      <c r="B394" s="4" t="n"/>
      <c r="C394" s="18" t="n"/>
      <c r="D394" s="16" t="n"/>
      <c r="E394" s="16" t="n"/>
      <c r="F394" s="7">
        <f>D394-E394</f>
        <v/>
      </c>
      <c r="G394">
        <f>IF(A394="","",IFERROR(INDEX(Map_Line,MATCH(A394,Map_Code,0)),"UNMAPPED"))</f>
        <v/>
      </c>
      <c r="H394">
        <f>IF(A394="","",IFERROR(INDEX(Map_Stmt,MATCH(A394,Map_Code,0)),"UNMAPPED"))</f>
        <v/>
      </c>
      <c r="I394" s="7">
        <f>IF(A394="",0,IFERROR(F394*INDEX(Map_Sign,MATCH(A394,Map_Code,0)),0))</f>
        <v/>
      </c>
      <c r="J394">
        <f>IF(C394="",0,YEAR(C394))</f>
        <v/>
      </c>
      <c r="K394">
        <f>IF(C394="",0,MONTH(C394))</f>
        <v/>
      </c>
    </row>
    <row r="395">
      <c r="A395" s="4" t="n"/>
      <c r="B395" s="4" t="n"/>
      <c r="C395" s="18" t="n"/>
      <c r="D395" s="16" t="n"/>
      <c r="E395" s="16" t="n"/>
      <c r="F395" s="7">
        <f>D395-E395</f>
        <v/>
      </c>
      <c r="G395">
        <f>IF(A395="","",IFERROR(INDEX(Map_Line,MATCH(A395,Map_Code,0)),"UNMAPPED"))</f>
        <v/>
      </c>
      <c r="H395">
        <f>IF(A395="","",IFERROR(INDEX(Map_Stmt,MATCH(A395,Map_Code,0)),"UNMAPPED"))</f>
        <v/>
      </c>
      <c r="I395" s="7">
        <f>IF(A395="",0,IFERROR(F395*INDEX(Map_Sign,MATCH(A395,Map_Code,0)),0))</f>
        <v/>
      </c>
      <c r="J395">
        <f>IF(C395="",0,YEAR(C395))</f>
        <v/>
      </c>
      <c r="K395">
        <f>IF(C395="",0,MONTH(C395))</f>
        <v/>
      </c>
    </row>
    <row r="396">
      <c r="A396" s="4" t="n"/>
      <c r="B396" s="4" t="n"/>
      <c r="C396" s="18" t="n"/>
      <c r="D396" s="16" t="n"/>
      <c r="E396" s="16" t="n"/>
      <c r="F396" s="7">
        <f>D396-E396</f>
        <v/>
      </c>
      <c r="G396">
        <f>IF(A396="","",IFERROR(INDEX(Map_Line,MATCH(A396,Map_Code,0)),"UNMAPPED"))</f>
        <v/>
      </c>
      <c r="H396">
        <f>IF(A396="","",IFERROR(INDEX(Map_Stmt,MATCH(A396,Map_Code,0)),"UNMAPPED"))</f>
        <v/>
      </c>
      <c r="I396" s="7">
        <f>IF(A396="",0,IFERROR(F396*INDEX(Map_Sign,MATCH(A396,Map_Code,0)),0))</f>
        <v/>
      </c>
      <c r="J396">
        <f>IF(C396="",0,YEAR(C396))</f>
        <v/>
      </c>
      <c r="K396">
        <f>IF(C396="",0,MONTH(C396))</f>
        <v/>
      </c>
    </row>
    <row r="397">
      <c r="A397" s="4" t="n"/>
      <c r="B397" s="4" t="n"/>
      <c r="C397" s="18" t="n"/>
      <c r="D397" s="16" t="n"/>
      <c r="E397" s="16" t="n"/>
      <c r="F397" s="7">
        <f>D397-E397</f>
        <v/>
      </c>
      <c r="G397">
        <f>IF(A397="","",IFERROR(INDEX(Map_Line,MATCH(A397,Map_Code,0)),"UNMAPPED"))</f>
        <v/>
      </c>
      <c r="H397">
        <f>IF(A397="","",IFERROR(INDEX(Map_Stmt,MATCH(A397,Map_Code,0)),"UNMAPPED"))</f>
        <v/>
      </c>
      <c r="I397" s="7">
        <f>IF(A397="",0,IFERROR(F397*INDEX(Map_Sign,MATCH(A397,Map_Code,0)),0))</f>
        <v/>
      </c>
      <c r="J397">
        <f>IF(C397="",0,YEAR(C397))</f>
        <v/>
      </c>
      <c r="K397">
        <f>IF(C397="",0,MONTH(C397))</f>
        <v/>
      </c>
    </row>
    <row r="398">
      <c r="A398" s="4" t="n"/>
      <c r="B398" s="4" t="n"/>
      <c r="C398" s="18" t="n"/>
      <c r="D398" s="16" t="n"/>
      <c r="E398" s="16" t="n"/>
      <c r="F398" s="7">
        <f>D398-E398</f>
        <v/>
      </c>
      <c r="G398">
        <f>IF(A398="","",IFERROR(INDEX(Map_Line,MATCH(A398,Map_Code,0)),"UNMAPPED"))</f>
        <v/>
      </c>
      <c r="H398">
        <f>IF(A398="","",IFERROR(INDEX(Map_Stmt,MATCH(A398,Map_Code,0)),"UNMAPPED"))</f>
        <v/>
      </c>
      <c r="I398" s="7">
        <f>IF(A398="",0,IFERROR(F398*INDEX(Map_Sign,MATCH(A398,Map_Code,0)),0))</f>
        <v/>
      </c>
      <c r="J398">
        <f>IF(C398="",0,YEAR(C398))</f>
        <v/>
      </c>
      <c r="K398">
        <f>IF(C398="",0,MONTH(C398))</f>
        <v/>
      </c>
    </row>
    <row r="399">
      <c r="A399" s="4" t="n"/>
      <c r="B399" s="4" t="n"/>
      <c r="C399" s="18" t="n"/>
      <c r="D399" s="16" t="n"/>
      <c r="E399" s="16" t="n"/>
      <c r="F399" s="7">
        <f>D399-E399</f>
        <v/>
      </c>
      <c r="G399">
        <f>IF(A399="","",IFERROR(INDEX(Map_Line,MATCH(A399,Map_Code,0)),"UNMAPPED"))</f>
        <v/>
      </c>
      <c r="H399">
        <f>IF(A399="","",IFERROR(INDEX(Map_Stmt,MATCH(A399,Map_Code,0)),"UNMAPPED"))</f>
        <v/>
      </c>
      <c r="I399" s="7">
        <f>IF(A399="",0,IFERROR(F399*INDEX(Map_Sign,MATCH(A399,Map_Code,0)),0))</f>
        <v/>
      </c>
      <c r="J399">
        <f>IF(C399="",0,YEAR(C399))</f>
        <v/>
      </c>
      <c r="K399">
        <f>IF(C399="",0,MONTH(C399))</f>
        <v/>
      </c>
    </row>
    <row r="400">
      <c r="A400" s="4" t="n"/>
      <c r="B400" s="4" t="n"/>
      <c r="C400" s="18" t="n"/>
      <c r="D400" s="16" t="n"/>
      <c r="E400" s="16" t="n"/>
      <c r="F400" s="7">
        <f>D400-E400</f>
        <v/>
      </c>
      <c r="G400">
        <f>IF(A400="","",IFERROR(INDEX(Map_Line,MATCH(A400,Map_Code,0)),"UNMAPPED"))</f>
        <v/>
      </c>
      <c r="H400">
        <f>IF(A400="","",IFERROR(INDEX(Map_Stmt,MATCH(A400,Map_Code,0)),"UNMAPPED"))</f>
        <v/>
      </c>
      <c r="I400" s="7">
        <f>IF(A400="",0,IFERROR(F400*INDEX(Map_Sign,MATCH(A400,Map_Code,0)),0))</f>
        <v/>
      </c>
      <c r="J400">
        <f>IF(C400="",0,YEAR(C400))</f>
        <v/>
      </c>
      <c r="K400">
        <f>IF(C400="",0,MONTH(C400))</f>
        <v/>
      </c>
    </row>
    <row r="401">
      <c r="A401" s="4" t="n"/>
      <c r="B401" s="4" t="n"/>
      <c r="C401" s="18" t="n"/>
      <c r="D401" s="16" t="n"/>
      <c r="E401" s="16" t="n"/>
      <c r="F401" s="7">
        <f>D401-E401</f>
        <v/>
      </c>
      <c r="G401">
        <f>IF(A401="","",IFERROR(INDEX(Map_Line,MATCH(A401,Map_Code,0)),"UNMAPPED"))</f>
        <v/>
      </c>
      <c r="H401">
        <f>IF(A401="","",IFERROR(INDEX(Map_Stmt,MATCH(A401,Map_Code,0)),"UNMAPPED"))</f>
        <v/>
      </c>
      <c r="I401" s="7">
        <f>IF(A401="",0,IFERROR(F401*INDEX(Map_Sign,MATCH(A401,Map_Code,0)),0))</f>
        <v/>
      </c>
      <c r="J401">
        <f>IF(C401="",0,YEAR(C401))</f>
        <v/>
      </c>
      <c r="K401">
        <f>IF(C401="",0,MONTH(C401))</f>
        <v/>
      </c>
    </row>
    <row r="402">
      <c r="A402" s="4" t="n"/>
      <c r="B402" s="4" t="n"/>
      <c r="C402" s="18" t="n"/>
      <c r="D402" s="16" t="n"/>
      <c r="E402" s="16" t="n"/>
      <c r="F402" s="7">
        <f>D402-E402</f>
        <v/>
      </c>
      <c r="G402">
        <f>IF(A402="","",IFERROR(INDEX(Map_Line,MATCH(A402,Map_Code,0)),"UNMAPPED"))</f>
        <v/>
      </c>
      <c r="H402">
        <f>IF(A402="","",IFERROR(INDEX(Map_Stmt,MATCH(A402,Map_Code,0)),"UNMAPPED"))</f>
        <v/>
      </c>
      <c r="I402" s="7">
        <f>IF(A402="",0,IFERROR(F402*INDEX(Map_Sign,MATCH(A402,Map_Code,0)),0))</f>
        <v/>
      </c>
      <c r="J402">
        <f>IF(C402="",0,YEAR(C402))</f>
        <v/>
      </c>
      <c r="K402">
        <f>IF(C402="",0,MONTH(C402))</f>
        <v/>
      </c>
    </row>
    <row r="403">
      <c r="A403" s="4" t="n"/>
      <c r="B403" s="4" t="n"/>
      <c r="C403" s="18" t="n"/>
      <c r="D403" s="16" t="n"/>
      <c r="E403" s="16" t="n"/>
      <c r="F403" s="7">
        <f>D403-E403</f>
        <v/>
      </c>
      <c r="G403">
        <f>IF(A403="","",IFERROR(INDEX(Map_Line,MATCH(A403,Map_Code,0)),"UNMAPPED"))</f>
        <v/>
      </c>
      <c r="H403">
        <f>IF(A403="","",IFERROR(INDEX(Map_Stmt,MATCH(A403,Map_Code,0)),"UNMAPPED"))</f>
        <v/>
      </c>
      <c r="I403" s="7">
        <f>IF(A403="",0,IFERROR(F403*INDEX(Map_Sign,MATCH(A403,Map_Code,0)),0))</f>
        <v/>
      </c>
      <c r="J403">
        <f>IF(C403="",0,YEAR(C403))</f>
        <v/>
      </c>
      <c r="K403">
        <f>IF(C403="",0,MONTH(C403))</f>
        <v/>
      </c>
    </row>
    <row r="404">
      <c r="A404" s="4" t="n"/>
      <c r="B404" s="4" t="n"/>
      <c r="C404" s="18" t="n"/>
      <c r="D404" s="16" t="n"/>
      <c r="E404" s="16" t="n"/>
      <c r="F404" s="7">
        <f>D404-E404</f>
        <v/>
      </c>
      <c r="G404">
        <f>IF(A404="","",IFERROR(INDEX(Map_Line,MATCH(A404,Map_Code,0)),"UNMAPPED"))</f>
        <v/>
      </c>
      <c r="H404">
        <f>IF(A404="","",IFERROR(INDEX(Map_Stmt,MATCH(A404,Map_Code,0)),"UNMAPPED"))</f>
        <v/>
      </c>
      <c r="I404" s="7">
        <f>IF(A404="",0,IFERROR(F404*INDEX(Map_Sign,MATCH(A404,Map_Code,0)),0))</f>
        <v/>
      </c>
      <c r="J404">
        <f>IF(C404="",0,YEAR(C404))</f>
        <v/>
      </c>
      <c r="K404">
        <f>IF(C404="",0,MONTH(C404))</f>
        <v/>
      </c>
    </row>
    <row r="405">
      <c r="A405" s="4" t="n"/>
      <c r="B405" s="4" t="n"/>
      <c r="C405" s="18" t="n"/>
      <c r="D405" s="16" t="n"/>
      <c r="E405" s="16" t="n"/>
      <c r="F405" s="7">
        <f>D405-E405</f>
        <v/>
      </c>
      <c r="G405">
        <f>IF(A405="","",IFERROR(INDEX(Map_Line,MATCH(A405,Map_Code,0)),"UNMAPPED"))</f>
        <v/>
      </c>
      <c r="H405">
        <f>IF(A405="","",IFERROR(INDEX(Map_Stmt,MATCH(A405,Map_Code,0)),"UNMAPPED"))</f>
        <v/>
      </c>
      <c r="I405" s="7">
        <f>IF(A405="",0,IFERROR(F405*INDEX(Map_Sign,MATCH(A405,Map_Code,0)),0))</f>
        <v/>
      </c>
      <c r="J405">
        <f>IF(C405="",0,YEAR(C405))</f>
        <v/>
      </c>
      <c r="K405">
        <f>IF(C405="",0,MONTH(C405))</f>
        <v/>
      </c>
    </row>
    <row r="406">
      <c r="A406" s="4" t="n"/>
      <c r="B406" s="4" t="n"/>
      <c r="C406" s="18" t="n"/>
      <c r="D406" s="16" t="n"/>
      <c r="E406" s="16" t="n"/>
      <c r="F406" s="7">
        <f>D406-E406</f>
        <v/>
      </c>
      <c r="G406">
        <f>IF(A406="","",IFERROR(INDEX(Map_Line,MATCH(A406,Map_Code,0)),"UNMAPPED"))</f>
        <v/>
      </c>
      <c r="H406">
        <f>IF(A406="","",IFERROR(INDEX(Map_Stmt,MATCH(A406,Map_Code,0)),"UNMAPPED"))</f>
        <v/>
      </c>
      <c r="I406" s="7">
        <f>IF(A406="",0,IFERROR(F406*INDEX(Map_Sign,MATCH(A406,Map_Code,0)),0))</f>
        <v/>
      </c>
      <c r="J406">
        <f>IF(C406="",0,YEAR(C406))</f>
        <v/>
      </c>
      <c r="K406">
        <f>IF(C406="",0,MONTH(C406))</f>
        <v/>
      </c>
    </row>
    <row r="407">
      <c r="A407" s="4" t="n"/>
      <c r="B407" s="4" t="n"/>
      <c r="C407" s="18" t="n"/>
      <c r="D407" s="16" t="n"/>
      <c r="E407" s="16" t="n"/>
      <c r="F407" s="7">
        <f>D407-E407</f>
        <v/>
      </c>
      <c r="G407">
        <f>IF(A407="","",IFERROR(INDEX(Map_Line,MATCH(A407,Map_Code,0)),"UNMAPPED"))</f>
        <v/>
      </c>
      <c r="H407">
        <f>IF(A407="","",IFERROR(INDEX(Map_Stmt,MATCH(A407,Map_Code,0)),"UNMAPPED"))</f>
        <v/>
      </c>
      <c r="I407" s="7">
        <f>IF(A407="",0,IFERROR(F407*INDEX(Map_Sign,MATCH(A407,Map_Code,0)),0))</f>
        <v/>
      </c>
      <c r="J407">
        <f>IF(C407="",0,YEAR(C407))</f>
        <v/>
      </c>
      <c r="K407">
        <f>IF(C407="",0,MONTH(C407))</f>
        <v/>
      </c>
    </row>
    <row r="408">
      <c r="A408" s="4" t="n"/>
      <c r="B408" s="4" t="n"/>
      <c r="C408" s="18" t="n"/>
      <c r="D408" s="16" t="n"/>
      <c r="E408" s="16" t="n"/>
      <c r="F408" s="7">
        <f>D408-E408</f>
        <v/>
      </c>
      <c r="G408">
        <f>IF(A408="","",IFERROR(INDEX(Map_Line,MATCH(A408,Map_Code,0)),"UNMAPPED"))</f>
        <v/>
      </c>
      <c r="H408">
        <f>IF(A408="","",IFERROR(INDEX(Map_Stmt,MATCH(A408,Map_Code,0)),"UNMAPPED"))</f>
        <v/>
      </c>
      <c r="I408" s="7">
        <f>IF(A408="",0,IFERROR(F408*INDEX(Map_Sign,MATCH(A408,Map_Code,0)),0))</f>
        <v/>
      </c>
      <c r="J408">
        <f>IF(C408="",0,YEAR(C408))</f>
        <v/>
      </c>
      <c r="K408">
        <f>IF(C408="",0,MONTH(C408))</f>
        <v/>
      </c>
    </row>
    <row r="409">
      <c r="A409" s="4" t="n"/>
      <c r="B409" s="4" t="n"/>
      <c r="C409" s="18" t="n"/>
      <c r="D409" s="16" t="n"/>
      <c r="E409" s="16" t="n"/>
      <c r="F409" s="7">
        <f>D409-E409</f>
        <v/>
      </c>
      <c r="G409">
        <f>IF(A409="","",IFERROR(INDEX(Map_Line,MATCH(A409,Map_Code,0)),"UNMAPPED"))</f>
        <v/>
      </c>
      <c r="H409">
        <f>IF(A409="","",IFERROR(INDEX(Map_Stmt,MATCH(A409,Map_Code,0)),"UNMAPPED"))</f>
        <v/>
      </c>
      <c r="I409" s="7">
        <f>IF(A409="",0,IFERROR(F409*INDEX(Map_Sign,MATCH(A409,Map_Code,0)),0))</f>
        <v/>
      </c>
      <c r="J409">
        <f>IF(C409="",0,YEAR(C409))</f>
        <v/>
      </c>
      <c r="K409">
        <f>IF(C409="",0,MONTH(C409))</f>
        <v/>
      </c>
    </row>
    <row r="410">
      <c r="A410" s="4" t="n"/>
      <c r="B410" s="4" t="n"/>
      <c r="C410" s="18" t="n"/>
      <c r="D410" s="16" t="n"/>
      <c r="E410" s="16" t="n"/>
      <c r="F410" s="7">
        <f>D410-E410</f>
        <v/>
      </c>
      <c r="G410">
        <f>IF(A410="","",IFERROR(INDEX(Map_Line,MATCH(A410,Map_Code,0)),"UNMAPPED"))</f>
        <v/>
      </c>
      <c r="H410">
        <f>IF(A410="","",IFERROR(INDEX(Map_Stmt,MATCH(A410,Map_Code,0)),"UNMAPPED"))</f>
        <v/>
      </c>
      <c r="I410" s="7">
        <f>IF(A410="",0,IFERROR(F410*INDEX(Map_Sign,MATCH(A410,Map_Code,0)),0))</f>
        <v/>
      </c>
      <c r="J410">
        <f>IF(C410="",0,YEAR(C410))</f>
        <v/>
      </c>
      <c r="K410">
        <f>IF(C410="",0,MONTH(C410))</f>
        <v/>
      </c>
    </row>
    <row r="411">
      <c r="A411" s="4" t="n"/>
      <c r="B411" s="4" t="n"/>
      <c r="C411" s="18" t="n"/>
      <c r="D411" s="16" t="n"/>
      <c r="E411" s="16" t="n"/>
      <c r="F411" s="7">
        <f>D411-E411</f>
        <v/>
      </c>
      <c r="G411">
        <f>IF(A411="","",IFERROR(INDEX(Map_Line,MATCH(A411,Map_Code,0)),"UNMAPPED"))</f>
        <v/>
      </c>
      <c r="H411">
        <f>IF(A411="","",IFERROR(INDEX(Map_Stmt,MATCH(A411,Map_Code,0)),"UNMAPPED"))</f>
        <v/>
      </c>
      <c r="I411" s="7">
        <f>IF(A411="",0,IFERROR(F411*INDEX(Map_Sign,MATCH(A411,Map_Code,0)),0))</f>
        <v/>
      </c>
      <c r="J411">
        <f>IF(C411="",0,YEAR(C411))</f>
        <v/>
      </c>
      <c r="K411">
        <f>IF(C411="",0,MONTH(C411))</f>
        <v/>
      </c>
    </row>
    <row r="412">
      <c r="A412" s="4" t="n"/>
      <c r="B412" s="4" t="n"/>
      <c r="C412" s="18" t="n"/>
      <c r="D412" s="16" t="n"/>
      <c r="E412" s="16" t="n"/>
      <c r="F412" s="7">
        <f>D412-E412</f>
        <v/>
      </c>
      <c r="G412">
        <f>IF(A412="","",IFERROR(INDEX(Map_Line,MATCH(A412,Map_Code,0)),"UNMAPPED"))</f>
        <v/>
      </c>
      <c r="H412">
        <f>IF(A412="","",IFERROR(INDEX(Map_Stmt,MATCH(A412,Map_Code,0)),"UNMAPPED"))</f>
        <v/>
      </c>
      <c r="I412" s="7">
        <f>IF(A412="",0,IFERROR(F412*INDEX(Map_Sign,MATCH(A412,Map_Code,0)),0))</f>
        <v/>
      </c>
      <c r="J412">
        <f>IF(C412="",0,YEAR(C412))</f>
        <v/>
      </c>
      <c r="K412">
        <f>IF(C412="",0,MONTH(C412))</f>
        <v/>
      </c>
    </row>
    <row r="413">
      <c r="A413" s="4" t="n"/>
      <c r="B413" s="4" t="n"/>
      <c r="C413" s="18" t="n"/>
      <c r="D413" s="16" t="n"/>
      <c r="E413" s="16" t="n"/>
      <c r="F413" s="7">
        <f>D413-E413</f>
        <v/>
      </c>
      <c r="G413">
        <f>IF(A413="","",IFERROR(INDEX(Map_Line,MATCH(A413,Map_Code,0)),"UNMAPPED"))</f>
        <v/>
      </c>
      <c r="H413">
        <f>IF(A413="","",IFERROR(INDEX(Map_Stmt,MATCH(A413,Map_Code,0)),"UNMAPPED"))</f>
        <v/>
      </c>
      <c r="I413" s="7">
        <f>IF(A413="",0,IFERROR(F413*INDEX(Map_Sign,MATCH(A413,Map_Code,0)),0))</f>
        <v/>
      </c>
      <c r="J413">
        <f>IF(C413="",0,YEAR(C413))</f>
        <v/>
      </c>
      <c r="K413">
        <f>IF(C413="",0,MONTH(C413))</f>
        <v/>
      </c>
    </row>
    <row r="414">
      <c r="A414" s="4" t="n"/>
      <c r="B414" s="4" t="n"/>
      <c r="C414" s="18" t="n"/>
      <c r="D414" s="16" t="n"/>
      <c r="E414" s="16" t="n"/>
      <c r="F414" s="7">
        <f>D414-E414</f>
        <v/>
      </c>
      <c r="G414">
        <f>IF(A414="","",IFERROR(INDEX(Map_Line,MATCH(A414,Map_Code,0)),"UNMAPPED"))</f>
        <v/>
      </c>
      <c r="H414">
        <f>IF(A414="","",IFERROR(INDEX(Map_Stmt,MATCH(A414,Map_Code,0)),"UNMAPPED"))</f>
        <v/>
      </c>
      <c r="I414" s="7">
        <f>IF(A414="",0,IFERROR(F414*INDEX(Map_Sign,MATCH(A414,Map_Code,0)),0))</f>
        <v/>
      </c>
      <c r="J414">
        <f>IF(C414="",0,YEAR(C414))</f>
        <v/>
      </c>
      <c r="K414">
        <f>IF(C414="",0,MONTH(C414))</f>
        <v/>
      </c>
    </row>
    <row r="415">
      <c r="A415" s="4" t="n"/>
      <c r="B415" s="4" t="n"/>
      <c r="C415" s="18" t="n"/>
      <c r="D415" s="16" t="n"/>
      <c r="E415" s="16" t="n"/>
      <c r="F415" s="7">
        <f>D415-E415</f>
        <v/>
      </c>
      <c r="G415">
        <f>IF(A415="","",IFERROR(INDEX(Map_Line,MATCH(A415,Map_Code,0)),"UNMAPPED"))</f>
        <v/>
      </c>
      <c r="H415">
        <f>IF(A415="","",IFERROR(INDEX(Map_Stmt,MATCH(A415,Map_Code,0)),"UNMAPPED"))</f>
        <v/>
      </c>
      <c r="I415" s="7">
        <f>IF(A415="",0,IFERROR(F415*INDEX(Map_Sign,MATCH(A415,Map_Code,0)),0))</f>
        <v/>
      </c>
      <c r="J415">
        <f>IF(C415="",0,YEAR(C415))</f>
        <v/>
      </c>
      <c r="K415">
        <f>IF(C415="",0,MONTH(C415))</f>
        <v/>
      </c>
    </row>
    <row r="416">
      <c r="A416" s="4" t="n"/>
      <c r="B416" s="4" t="n"/>
      <c r="C416" s="18" t="n"/>
      <c r="D416" s="16" t="n"/>
      <c r="E416" s="16" t="n"/>
      <c r="F416" s="7">
        <f>D416-E416</f>
        <v/>
      </c>
      <c r="G416">
        <f>IF(A416="","",IFERROR(INDEX(Map_Line,MATCH(A416,Map_Code,0)),"UNMAPPED"))</f>
        <v/>
      </c>
      <c r="H416">
        <f>IF(A416="","",IFERROR(INDEX(Map_Stmt,MATCH(A416,Map_Code,0)),"UNMAPPED"))</f>
        <v/>
      </c>
      <c r="I416" s="7">
        <f>IF(A416="",0,IFERROR(F416*INDEX(Map_Sign,MATCH(A416,Map_Code,0)),0))</f>
        <v/>
      </c>
      <c r="J416">
        <f>IF(C416="",0,YEAR(C416))</f>
        <v/>
      </c>
      <c r="K416">
        <f>IF(C416="",0,MONTH(C416))</f>
        <v/>
      </c>
    </row>
    <row r="417">
      <c r="A417" s="4" t="n"/>
      <c r="B417" s="4" t="n"/>
      <c r="C417" s="18" t="n"/>
      <c r="D417" s="16" t="n"/>
      <c r="E417" s="16" t="n"/>
      <c r="F417" s="7">
        <f>D417-E417</f>
        <v/>
      </c>
      <c r="G417">
        <f>IF(A417="","",IFERROR(INDEX(Map_Line,MATCH(A417,Map_Code,0)),"UNMAPPED"))</f>
        <v/>
      </c>
      <c r="H417">
        <f>IF(A417="","",IFERROR(INDEX(Map_Stmt,MATCH(A417,Map_Code,0)),"UNMAPPED"))</f>
        <v/>
      </c>
      <c r="I417" s="7">
        <f>IF(A417="",0,IFERROR(F417*INDEX(Map_Sign,MATCH(A417,Map_Code,0)),0))</f>
        <v/>
      </c>
      <c r="J417">
        <f>IF(C417="",0,YEAR(C417))</f>
        <v/>
      </c>
      <c r="K417">
        <f>IF(C417="",0,MONTH(C417))</f>
        <v/>
      </c>
    </row>
    <row r="418">
      <c r="A418" s="4" t="n"/>
      <c r="B418" s="4" t="n"/>
      <c r="C418" s="18" t="n"/>
      <c r="D418" s="16" t="n"/>
      <c r="E418" s="16" t="n"/>
      <c r="F418" s="7">
        <f>D418-E418</f>
        <v/>
      </c>
      <c r="G418">
        <f>IF(A418="","",IFERROR(INDEX(Map_Line,MATCH(A418,Map_Code,0)),"UNMAPPED"))</f>
        <v/>
      </c>
      <c r="H418">
        <f>IF(A418="","",IFERROR(INDEX(Map_Stmt,MATCH(A418,Map_Code,0)),"UNMAPPED"))</f>
        <v/>
      </c>
      <c r="I418" s="7">
        <f>IF(A418="",0,IFERROR(F418*INDEX(Map_Sign,MATCH(A418,Map_Code,0)),0))</f>
        <v/>
      </c>
      <c r="J418">
        <f>IF(C418="",0,YEAR(C418))</f>
        <v/>
      </c>
      <c r="K418">
        <f>IF(C418="",0,MONTH(C418))</f>
        <v/>
      </c>
    </row>
    <row r="419">
      <c r="A419" s="4" t="n"/>
      <c r="B419" s="4" t="n"/>
      <c r="C419" s="18" t="n"/>
      <c r="D419" s="16" t="n"/>
      <c r="E419" s="16" t="n"/>
      <c r="F419" s="7">
        <f>D419-E419</f>
        <v/>
      </c>
      <c r="G419">
        <f>IF(A419="","",IFERROR(INDEX(Map_Line,MATCH(A419,Map_Code,0)),"UNMAPPED"))</f>
        <v/>
      </c>
      <c r="H419">
        <f>IF(A419="","",IFERROR(INDEX(Map_Stmt,MATCH(A419,Map_Code,0)),"UNMAPPED"))</f>
        <v/>
      </c>
      <c r="I419" s="7">
        <f>IF(A419="",0,IFERROR(F419*INDEX(Map_Sign,MATCH(A419,Map_Code,0)),0))</f>
        <v/>
      </c>
      <c r="J419">
        <f>IF(C419="",0,YEAR(C419))</f>
        <v/>
      </c>
      <c r="K419">
        <f>IF(C419="",0,MONTH(C419))</f>
        <v/>
      </c>
    </row>
    <row r="420">
      <c r="A420" s="4" t="n"/>
      <c r="B420" s="4" t="n"/>
      <c r="C420" s="18" t="n"/>
      <c r="D420" s="16" t="n"/>
      <c r="E420" s="16" t="n"/>
      <c r="F420" s="7">
        <f>D420-E420</f>
        <v/>
      </c>
      <c r="G420">
        <f>IF(A420="","",IFERROR(INDEX(Map_Line,MATCH(A420,Map_Code,0)),"UNMAPPED"))</f>
        <v/>
      </c>
      <c r="H420">
        <f>IF(A420="","",IFERROR(INDEX(Map_Stmt,MATCH(A420,Map_Code,0)),"UNMAPPED"))</f>
        <v/>
      </c>
      <c r="I420" s="7">
        <f>IF(A420="",0,IFERROR(F420*INDEX(Map_Sign,MATCH(A420,Map_Code,0)),0))</f>
        <v/>
      </c>
      <c r="J420">
        <f>IF(C420="",0,YEAR(C420))</f>
        <v/>
      </c>
      <c r="K420">
        <f>IF(C420="",0,MONTH(C420))</f>
        <v/>
      </c>
    </row>
    <row r="421">
      <c r="A421" s="4" t="n"/>
      <c r="B421" s="4" t="n"/>
      <c r="C421" s="18" t="n"/>
      <c r="D421" s="16" t="n"/>
      <c r="E421" s="16" t="n"/>
      <c r="F421" s="7">
        <f>D421-E421</f>
        <v/>
      </c>
      <c r="G421">
        <f>IF(A421="","",IFERROR(INDEX(Map_Line,MATCH(A421,Map_Code,0)),"UNMAPPED"))</f>
        <v/>
      </c>
      <c r="H421">
        <f>IF(A421="","",IFERROR(INDEX(Map_Stmt,MATCH(A421,Map_Code,0)),"UNMAPPED"))</f>
        <v/>
      </c>
      <c r="I421" s="7">
        <f>IF(A421="",0,IFERROR(F421*INDEX(Map_Sign,MATCH(A421,Map_Code,0)),0))</f>
        <v/>
      </c>
      <c r="J421">
        <f>IF(C421="",0,YEAR(C421))</f>
        <v/>
      </c>
      <c r="K421">
        <f>IF(C421="",0,MONTH(C421))</f>
        <v/>
      </c>
    </row>
    <row r="422">
      <c r="A422" s="4" t="n"/>
      <c r="B422" s="4" t="n"/>
      <c r="C422" s="18" t="n"/>
      <c r="D422" s="16" t="n"/>
      <c r="E422" s="16" t="n"/>
      <c r="F422" s="7">
        <f>D422-E422</f>
        <v/>
      </c>
      <c r="G422">
        <f>IF(A422="","",IFERROR(INDEX(Map_Line,MATCH(A422,Map_Code,0)),"UNMAPPED"))</f>
        <v/>
      </c>
      <c r="H422">
        <f>IF(A422="","",IFERROR(INDEX(Map_Stmt,MATCH(A422,Map_Code,0)),"UNMAPPED"))</f>
        <v/>
      </c>
      <c r="I422" s="7">
        <f>IF(A422="",0,IFERROR(F422*INDEX(Map_Sign,MATCH(A422,Map_Code,0)),0))</f>
        <v/>
      </c>
      <c r="J422">
        <f>IF(C422="",0,YEAR(C422))</f>
        <v/>
      </c>
      <c r="K422">
        <f>IF(C422="",0,MONTH(C422))</f>
        <v/>
      </c>
    </row>
    <row r="423">
      <c r="A423" s="4" t="n"/>
      <c r="B423" s="4" t="n"/>
      <c r="C423" s="18" t="n"/>
      <c r="D423" s="16" t="n"/>
      <c r="E423" s="16" t="n"/>
      <c r="F423" s="7">
        <f>D423-E423</f>
        <v/>
      </c>
      <c r="G423">
        <f>IF(A423="","",IFERROR(INDEX(Map_Line,MATCH(A423,Map_Code,0)),"UNMAPPED"))</f>
        <v/>
      </c>
      <c r="H423">
        <f>IF(A423="","",IFERROR(INDEX(Map_Stmt,MATCH(A423,Map_Code,0)),"UNMAPPED"))</f>
        <v/>
      </c>
      <c r="I423" s="7">
        <f>IF(A423="",0,IFERROR(F423*INDEX(Map_Sign,MATCH(A423,Map_Code,0)),0))</f>
        <v/>
      </c>
      <c r="J423">
        <f>IF(C423="",0,YEAR(C423))</f>
        <v/>
      </c>
      <c r="K423">
        <f>IF(C423="",0,MONTH(C423))</f>
        <v/>
      </c>
    </row>
    <row r="424">
      <c r="A424" s="4" t="n"/>
      <c r="B424" s="4" t="n"/>
      <c r="C424" s="18" t="n"/>
      <c r="D424" s="16" t="n"/>
      <c r="E424" s="16" t="n"/>
      <c r="F424" s="7">
        <f>D424-E424</f>
        <v/>
      </c>
      <c r="G424">
        <f>IF(A424="","",IFERROR(INDEX(Map_Line,MATCH(A424,Map_Code,0)),"UNMAPPED"))</f>
        <v/>
      </c>
      <c r="H424">
        <f>IF(A424="","",IFERROR(INDEX(Map_Stmt,MATCH(A424,Map_Code,0)),"UNMAPPED"))</f>
        <v/>
      </c>
      <c r="I424" s="7">
        <f>IF(A424="",0,IFERROR(F424*INDEX(Map_Sign,MATCH(A424,Map_Code,0)),0))</f>
        <v/>
      </c>
      <c r="J424">
        <f>IF(C424="",0,YEAR(C424))</f>
        <v/>
      </c>
      <c r="K424">
        <f>IF(C424="",0,MONTH(C424))</f>
        <v/>
      </c>
    </row>
    <row r="425">
      <c r="A425" s="4" t="n"/>
      <c r="B425" s="4" t="n"/>
      <c r="C425" s="18" t="n"/>
      <c r="D425" s="16" t="n"/>
      <c r="E425" s="16" t="n"/>
      <c r="F425" s="7">
        <f>D425-E425</f>
        <v/>
      </c>
      <c r="G425">
        <f>IF(A425="","",IFERROR(INDEX(Map_Line,MATCH(A425,Map_Code,0)),"UNMAPPED"))</f>
        <v/>
      </c>
      <c r="H425">
        <f>IF(A425="","",IFERROR(INDEX(Map_Stmt,MATCH(A425,Map_Code,0)),"UNMAPPED"))</f>
        <v/>
      </c>
      <c r="I425" s="7">
        <f>IF(A425="",0,IFERROR(F425*INDEX(Map_Sign,MATCH(A425,Map_Code,0)),0))</f>
        <v/>
      </c>
      <c r="J425">
        <f>IF(C425="",0,YEAR(C425))</f>
        <v/>
      </c>
      <c r="K425">
        <f>IF(C425="",0,MONTH(C425))</f>
        <v/>
      </c>
    </row>
    <row r="426">
      <c r="A426" s="4" t="n"/>
      <c r="B426" s="4" t="n"/>
      <c r="C426" s="18" t="n"/>
      <c r="D426" s="16" t="n"/>
      <c r="E426" s="16" t="n"/>
      <c r="F426" s="7">
        <f>D426-E426</f>
        <v/>
      </c>
      <c r="G426">
        <f>IF(A426="","",IFERROR(INDEX(Map_Line,MATCH(A426,Map_Code,0)),"UNMAPPED"))</f>
        <v/>
      </c>
      <c r="H426">
        <f>IF(A426="","",IFERROR(INDEX(Map_Stmt,MATCH(A426,Map_Code,0)),"UNMAPPED"))</f>
        <v/>
      </c>
      <c r="I426" s="7">
        <f>IF(A426="",0,IFERROR(F426*INDEX(Map_Sign,MATCH(A426,Map_Code,0)),0))</f>
        <v/>
      </c>
      <c r="J426">
        <f>IF(C426="",0,YEAR(C426))</f>
        <v/>
      </c>
      <c r="K426">
        <f>IF(C426="",0,MONTH(C426))</f>
        <v/>
      </c>
    </row>
    <row r="427">
      <c r="A427" s="4" t="n"/>
      <c r="B427" s="4" t="n"/>
      <c r="C427" s="18" t="n"/>
      <c r="D427" s="16" t="n"/>
      <c r="E427" s="16" t="n"/>
      <c r="F427" s="7">
        <f>D427-E427</f>
        <v/>
      </c>
      <c r="G427">
        <f>IF(A427="","",IFERROR(INDEX(Map_Line,MATCH(A427,Map_Code,0)),"UNMAPPED"))</f>
        <v/>
      </c>
      <c r="H427">
        <f>IF(A427="","",IFERROR(INDEX(Map_Stmt,MATCH(A427,Map_Code,0)),"UNMAPPED"))</f>
        <v/>
      </c>
      <c r="I427" s="7">
        <f>IF(A427="",0,IFERROR(F427*INDEX(Map_Sign,MATCH(A427,Map_Code,0)),0))</f>
        <v/>
      </c>
      <c r="J427">
        <f>IF(C427="",0,YEAR(C427))</f>
        <v/>
      </c>
      <c r="K427">
        <f>IF(C427="",0,MONTH(C427))</f>
        <v/>
      </c>
    </row>
    <row r="428">
      <c r="A428" s="4" t="n"/>
      <c r="B428" s="4" t="n"/>
      <c r="C428" s="18" t="n"/>
      <c r="D428" s="16" t="n"/>
      <c r="E428" s="16" t="n"/>
      <c r="F428" s="7">
        <f>D428-E428</f>
        <v/>
      </c>
      <c r="G428">
        <f>IF(A428="","",IFERROR(INDEX(Map_Line,MATCH(A428,Map_Code,0)),"UNMAPPED"))</f>
        <v/>
      </c>
      <c r="H428">
        <f>IF(A428="","",IFERROR(INDEX(Map_Stmt,MATCH(A428,Map_Code,0)),"UNMAPPED"))</f>
        <v/>
      </c>
      <c r="I428" s="7">
        <f>IF(A428="",0,IFERROR(F428*INDEX(Map_Sign,MATCH(A428,Map_Code,0)),0))</f>
        <v/>
      </c>
      <c r="J428">
        <f>IF(C428="",0,YEAR(C428))</f>
        <v/>
      </c>
      <c r="K428">
        <f>IF(C428="",0,MONTH(C428))</f>
        <v/>
      </c>
    </row>
    <row r="429">
      <c r="A429" s="4" t="n"/>
      <c r="B429" s="4" t="n"/>
      <c r="C429" s="18" t="n"/>
      <c r="D429" s="16" t="n"/>
      <c r="E429" s="16" t="n"/>
      <c r="F429" s="7">
        <f>D429-E429</f>
        <v/>
      </c>
      <c r="G429">
        <f>IF(A429="","",IFERROR(INDEX(Map_Line,MATCH(A429,Map_Code,0)),"UNMAPPED"))</f>
        <v/>
      </c>
      <c r="H429">
        <f>IF(A429="","",IFERROR(INDEX(Map_Stmt,MATCH(A429,Map_Code,0)),"UNMAPPED"))</f>
        <v/>
      </c>
      <c r="I429" s="7">
        <f>IF(A429="",0,IFERROR(F429*INDEX(Map_Sign,MATCH(A429,Map_Code,0)),0))</f>
        <v/>
      </c>
      <c r="J429">
        <f>IF(C429="",0,YEAR(C429))</f>
        <v/>
      </c>
      <c r="K429">
        <f>IF(C429="",0,MONTH(C429))</f>
        <v/>
      </c>
    </row>
    <row r="430">
      <c r="A430" s="4" t="n"/>
      <c r="B430" s="4" t="n"/>
      <c r="C430" s="18" t="n"/>
      <c r="D430" s="16" t="n"/>
      <c r="E430" s="16" t="n"/>
      <c r="F430" s="7">
        <f>D430-E430</f>
        <v/>
      </c>
      <c r="G430">
        <f>IF(A430="","",IFERROR(INDEX(Map_Line,MATCH(A430,Map_Code,0)),"UNMAPPED"))</f>
        <v/>
      </c>
      <c r="H430">
        <f>IF(A430="","",IFERROR(INDEX(Map_Stmt,MATCH(A430,Map_Code,0)),"UNMAPPED"))</f>
        <v/>
      </c>
      <c r="I430" s="7">
        <f>IF(A430="",0,IFERROR(F430*INDEX(Map_Sign,MATCH(A430,Map_Code,0)),0))</f>
        <v/>
      </c>
      <c r="J430">
        <f>IF(C430="",0,YEAR(C430))</f>
        <v/>
      </c>
      <c r="K430">
        <f>IF(C430="",0,MONTH(C430))</f>
        <v/>
      </c>
    </row>
    <row r="431">
      <c r="A431" s="4" t="n"/>
      <c r="B431" s="4" t="n"/>
      <c r="C431" s="18" t="n"/>
      <c r="D431" s="16" t="n"/>
      <c r="E431" s="16" t="n"/>
      <c r="F431" s="7">
        <f>D431-E431</f>
        <v/>
      </c>
      <c r="G431">
        <f>IF(A431="","",IFERROR(INDEX(Map_Line,MATCH(A431,Map_Code,0)),"UNMAPPED"))</f>
        <v/>
      </c>
      <c r="H431">
        <f>IF(A431="","",IFERROR(INDEX(Map_Stmt,MATCH(A431,Map_Code,0)),"UNMAPPED"))</f>
        <v/>
      </c>
      <c r="I431" s="7">
        <f>IF(A431="",0,IFERROR(F431*INDEX(Map_Sign,MATCH(A431,Map_Code,0)),0))</f>
        <v/>
      </c>
      <c r="J431">
        <f>IF(C431="",0,YEAR(C431))</f>
        <v/>
      </c>
      <c r="K431">
        <f>IF(C431="",0,MONTH(C431))</f>
        <v/>
      </c>
    </row>
    <row r="432">
      <c r="A432" s="4" t="n"/>
      <c r="B432" s="4" t="n"/>
      <c r="C432" s="18" t="n"/>
      <c r="D432" s="16" t="n"/>
      <c r="E432" s="16" t="n"/>
      <c r="F432" s="7">
        <f>D432-E432</f>
        <v/>
      </c>
      <c r="G432">
        <f>IF(A432="","",IFERROR(INDEX(Map_Line,MATCH(A432,Map_Code,0)),"UNMAPPED"))</f>
        <v/>
      </c>
      <c r="H432">
        <f>IF(A432="","",IFERROR(INDEX(Map_Stmt,MATCH(A432,Map_Code,0)),"UNMAPPED"))</f>
        <v/>
      </c>
      <c r="I432" s="7">
        <f>IF(A432="",0,IFERROR(F432*INDEX(Map_Sign,MATCH(A432,Map_Code,0)),0))</f>
        <v/>
      </c>
      <c r="J432">
        <f>IF(C432="",0,YEAR(C432))</f>
        <v/>
      </c>
      <c r="K432">
        <f>IF(C432="",0,MONTH(C432))</f>
        <v/>
      </c>
    </row>
    <row r="433">
      <c r="A433" s="4" t="n"/>
      <c r="B433" s="4" t="n"/>
      <c r="C433" s="18" t="n"/>
      <c r="D433" s="16" t="n"/>
      <c r="E433" s="16" t="n"/>
      <c r="F433" s="7">
        <f>D433-E433</f>
        <v/>
      </c>
      <c r="G433">
        <f>IF(A433="","",IFERROR(INDEX(Map_Line,MATCH(A433,Map_Code,0)),"UNMAPPED"))</f>
        <v/>
      </c>
      <c r="H433">
        <f>IF(A433="","",IFERROR(INDEX(Map_Stmt,MATCH(A433,Map_Code,0)),"UNMAPPED"))</f>
        <v/>
      </c>
      <c r="I433" s="7">
        <f>IF(A433="",0,IFERROR(F433*INDEX(Map_Sign,MATCH(A433,Map_Code,0)),0))</f>
        <v/>
      </c>
      <c r="J433">
        <f>IF(C433="",0,YEAR(C433))</f>
        <v/>
      </c>
      <c r="K433">
        <f>IF(C433="",0,MONTH(C433))</f>
        <v/>
      </c>
    </row>
    <row r="434">
      <c r="A434" s="4" t="n"/>
      <c r="B434" s="4" t="n"/>
      <c r="C434" s="18" t="n"/>
      <c r="D434" s="16" t="n"/>
      <c r="E434" s="16" t="n"/>
      <c r="F434" s="7">
        <f>D434-E434</f>
        <v/>
      </c>
      <c r="G434">
        <f>IF(A434="","",IFERROR(INDEX(Map_Line,MATCH(A434,Map_Code,0)),"UNMAPPED"))</f>
        <v/>
      </c>
      <c r="H434">
        <f>IF(A434="","",IFERROR(INDEX(Map_Stmt,MATCH(A434,Map_Code,0)),"UNMAPPED"))</f>
        <v/>
      </c>
      <c r="I434" s="7">
        <f>IF(A434="",0,IFERROR(F434*INDEX(Map_Sign,MATCH(A434,Map_Code,0)),0))</f>
        <v/>
      </c>
      <c r="J434">
        <f>IF(C434="",0,YEAR(C434))</f>
        <v/>
      </c>
      <c r="K434">
        <f>IF(C434="",0,MONTH(C434))</f>
        <v/>
      </c>
    </row>
    <row r="435">
      <c r="A435" s="4" t="n"/>
      <c r="B435" s="4" t="n"/>
      <c r="C435" s="18" t="n"/>
      <c r="D435" s="16" t="n"/>
      <c r="E435" s="16" t="n"/>
      <c r="F435" s="7">
        <f>D435-E435</f>
        <v/>
      </c>
      <c r="G435">
        <f>IF(A435="","",IFERROR(INDEX(Map_Line,MATCH(A435,Map_Code,0)),"UNMAPPED"))</f>
        <v/>
      </c>
      <c r="H435">
        <f>IF(A435="","",IFERROR(INDEX(Map_Stmt,MATCH(A435,Map_Code,0)),"UNMAPPED"))</f>
        <v/>
      </c>
      <c r="I435" s="7">
        <f>IF(A435="",0,IFERROR(F435*INDEX(Map_Sign,MATCH(A435,Map_Code,0)),0))</f>
        <v/>
      </c>
      <c r="J435">
        <f>IF(C435="",0,YEAR(C435))</f>
        <v/>
      </c>
      <c r="K435">
        <f>IF(C435="",0,MONTH(C435))</f>
        <v/>
      </c>
    </row>
    <row r="436">
      <c r="A436" s="4" t="n"/>
      <c r="B436" s="4" t="n"/>
      <c r="C436" s="18" t="n"/>
      <c r="D436" s="16" t="n"/>
      <c r="E436" s="16" t="n"/>
      <c r="F436" s="7">
        <f>D436-E436</f>
        <v/>
      </c>
      <c r="G436">
        <f>IF(A436="","",IFERROR(INDEX(Map_Line,MATCH(A436,Map_Code,0)),"UNMAPPED"))</f>
        <v/>
      </c>
      <c r="H436">
        <f>IF(A436="","",IFERROR(INDEX(Map_Stmt,MATCH(A436,Map_Code,0)),"UNMAPPED"))</f>
        <v/>
      </c>
      <c r="I436" s="7">
        <f>IF(A436="",0,IFERROR(F436*INDEX(Map_Sign,MATCH(A436,Map_Code,0)),0))</f>
        <v/>
      </c>
      <c r="J436">
        <f>IF(C436="",0,YEAR(C436))</f>
        <v/>
      </c>
      <c r="K436">
        <f>IF(C436="",0,MONTH(C436))</f>
        <v/>
      </c>
    </row>
    <row r="437">
      <c r="A437" s="4" t="n"/>
      <c r="B437" s="4" t="n"/>
      <c r="C437" s="18" t="n"/>
      <c r="D437" s="16" t="n"/>
      <c r="E437" s="16" t="n"/>
      <c r="F437" s="7">
        <f>D437-E437</f>
        <v/>
      </c>
      <c r="G437">
        <f>IF(A437="","",IFERROR(INDEX(Map_Line,MATCH(A437,Map_Code,0)),"UNMAPPED"))</f>
        <v/>
      </c>
      <c r="H437">
        <f>IF(A437="","",IFERROR(INDEX(Map_Stmt,MATCH(A437,Map_Code,0)),"UNMAPPED"))</f>
        <v/>
      </c>
      <c r="I437" s="7">
        <f>IF(A437="",0,IFERROR(F437*INDEX(Map_Sign,MATCH(A437,Map_Code,0)),0))</f>
        <v/>
      </c>
      <c r="J437">
        <f>IF(C437="",0,YEAR(C437))</f>
        <v/>
      </c>
      <c r="K437">
        <f>IF(C437="",0,MONTH(C437))</f>
        <v/>
      </c>
    </row>
    <row r="438">
      <c r="A438" s="4" t="n"/>
      <c r="B438" s="4" t="n"/>
      <c r="C438" s="18" t="n"/>
      <c r="D438" s="16" t="n"/>
      <c r="E438" s="16" t="n"/>
      <c r="F438" s="7">
        <f>D438-E438</f>
        <v/>
      </c>
      <c r="G438">
        <f>IF(A438="","",IFERROR(INDEX(Map_Line,MATCH(A438,Map_Code,0)),"UNMAPPED"))</f>
        <v/>
      </c>
      <c r="H438">
        <f>IF(A438="","",IFERROR(INDEX(Map_Stmt,MATCH(A438,Map_Code,0)),"UNMAPPED"))</f>
        <v/>
      </c>
      <c r="I438" s="7">
        <f>IF(A438="",0,IFERROR(F438*INDEX(Map_Sign,MATCH(A438,Map_Code,0)),0))</f>
        <v/>
      </c>
      <c r="J438">
        <f>IF(C438="",0,YEAR(C438))</f>
        <v/>
      </c>
      <c r="K438">
        <f>IF(C438="",0,MONTH(C438))</f>
        <v/>
      </c>
    </row>
    <row r="439">
      <c r="A439" s="4" t="n"/>
      <c r="B439" s="4" t="n"/>
      <c r="C439" s="18" t="n"/>
      <c r="D439" s="16" t="n"/>
      <c r="E439" s="16" t="n"/>
      <c r="F439" s="7">
        <f>D439-E439</f>
        <v/>
      </c>
      <c r="G439">
        <f>IF(A439="","",IFERROR(INDEX(Map_Line,MATCH(A439,Map_Code,0)),"UNMAPPED"))</f>
        <v/>
      </c>
      <c r="H439">
        <f>IF(A439="","",IFERROR(INDEX(Map_Stmt,MATCH(A439,Map_Code,0)),"UNMAPPED"))</f>
        <v/>
      </c>
      <c r="I439" s="7">
        <f>IF(A439="",0,IFERROR(F439*INDEX(Map_Sign,MATCH(A439,Map_Code,0)),0))</f>
        <v/>
      </c>
      <c r="J439">
        <f>IF(C439="",0,YEAR(C439))</f>
        <v/>
      </c>
      <c r="K439">
        <f>IF(C439="",0,MONTH(C439))</f>
        <v/>
      </c>
    </row>
    <row r="440">
      <c r="A440" s="4" t="n"/>
      <c r="B440" s="4" t="n"/>
      <c r="C440" s="18" t="n"/>
      <c r="D440" s="16" t="n"/>
      <c r="E440" s="16" t="n"/>
      <c r="F440" s="7">
        <f>D440-E440</f>
        <v/>
      </c>
      <c r="G440">
        <f>IF(A440="","",IFERROR(INDEX(Map_Line,MATCH(A440,Map_Code,0)),"UNMAPPED"))</f>
        <v/>
      </c>
      <c r="H440">
        <f>IF(A440="","",IFERROR(INDEX(Map_Stmt,MATCH(A440,Map_Code,0)),"UNMAPPED"))</f>
        <v/>
      </c>
      <c r="I440" s="7">
        <f>IF(A440="",0,IFERROR(F440*INDEX(Map_Sign,MATCH(A440,Map_Code,0)),0))</f>
        <v/>
      </c>
      <c r="J440">
        <f>IF(C440="",0,YEAR(C440))</f>
        <v/>
      </c>
      <c r="K440">
        <f>IF(C440="",0,MONTH(C440))</f>
        <v/>
      </c>
    </row>
    <row r="441">
      <c r="A441" s="4" t="n"/>
      <c r="B441" s="4" t="n"/>
      <c r="C441" s="18" t="n"/>
      <c r="D441" s="16" t="n"/>
      <c r="E441" s="16" t="n"/>
      <c r="F441" s="7">
        <f>D441-E441</f>
        <v/>
      </c>
      <c r="G441">
        <f>IF(A441="","",IFERROR(INDEX(Map_Line,MATCH(A441,Map_Code,0)),"UNMAPPED"))</f>
        <v/>
      </c>
      <c r="H441">
        <f>IF(A441="","",IFERROR(INDEX(Map_Stmt,MATCH(A441,Map_Code,0)),"UNMAPPED"))</f>
        <v/>
      </c>
      <c r="I441" s="7">
        <f>IF(A441="",0,IFERROR(F441*INDEX(Map_Sign,MATCH(A441,Map_Code,0)),0))</f>
        <v/>
      </c>
      <c r="J441">
        <f>IF(C441="",0,YEAR(C441))</f>
        <v/>
      </c>
      <c r="K441">
        <f>IF(C441="",0,MONTH(C441))</f>
        <v/>
      </c>
    </row>
    <row r="442">
      <c r="A442" s="4" t="n"/>
      <c r="B442" s="4" t="n"/>
      <c r="C442" s="18" t="n"/>
      <c r="D442" s="16" t="n"/>
      <c r="E442" s="16" t="n"/>
      <c r="F442" s="7">
        <f>D442-E442</f>
        <v/>
      </c>
      <c r="G442">
        <f>IF(A442="","",IFERROR(INDEX(Map_Line,MATCH(A442,Map_Code,0)),"UNMAPPED"))</f>
        <v/>
      </c>
      <c r="H442">
        <f>IF(A442="","",IFERROR(INDEX(Map_Stmt,MATCH(A442,Map_Code,0)),"UNMAPPED"))</f>
        <v/>
      </c>
      <c r="I442" s="7">
        <f>IF(A442="",0,IFERROR(F442*INDEX(Map_Sign,MATCH(A442,Map_Code,0)),0))</f>
        <v/>
      </c>
      <c r="J442">
        <f>IF(C442="",0,YEAR(C442))</f>
        <v/>
      </c>
      <c r="K442">
        <f>IF(C442="",0,MONTH(C442))</f>
        <v/>
      </c>
    </row>
    <row r="443">
      <c r="A443" s="4" t="n"/>
      <c r="B443" s="4" t="n"/>
      <c r="C443" s="18" t="n"/>
      <c r="D443" s="16" t="n"/>
      <c r="E443" s="16" t="n"/>
      <c r="F443" s="7">
        <f>D443-E443</f>
        <v/>
      </c>
      <c r="G443">
        <f>IF(A443="","",IFERROR(INDEX(Map_Line,MATCH(A443,Map_Code,0)),"UNMAPPED"))</f>
        <v/>
      </c>
      <c r="H443">
        <f>IF(A443="","",IFERROR(INDEX(Map_Stmt,MATCH(A443,Map_Code,0)),"UNMAPPED"))</f>
        <v/>
      </c>
      <c r="I443" s="7">
        <f>IF(A443="",0,IFERROR(F443*INDEX(Map_Sign,MATCH(A443,Map_Code,0)),0))</f>
        <v/>
      </c>
      <c r="J443">
        <f>IF(C443="",0,YEAR(C443))</f>
        <v/>
      </c>
      <c r="K443">
        <f>IF(C443="",0,MONTH(C443))</f>
        <v/>
      </c>
    </row>
    <row r="444">
      <c r="A444" s="4" t="n"/>
      <c r="B444" s="4" t="n"/>
      <c r="C444" s="18" t="n"/>
      <c r="D444" s="16" t="n"/>
      <c r="E444" s="16" t="n"/>
      <c r="F444" s="7">
        <f>D444-E444</f>
        <v/>
      </c>
      <c r="G444">
        <f>IF(A444="","",IFERROR(INDEX(Map_Line,MATCH(A444,Map_Code,0)),"UNMAPPED"))</f>
        <v/>
      </c>
      <c r="H444">
        <f>IF(A444="","",IFERROR(INDEX(Map_Stmt,MATCH(A444,Map_Code,0)),"UNMAPPED"))</f>
        <v/>
      </c>
      <c r="I444" s="7">
        <f>IF(A444="",0,IFERROR(F444*INDEX(Map_Sign,MATCH(A444,Map_Code,0)),0))</f>
        <v/>
      </c>
      <c r="J444">
        <f>IF(C444="",0,YEAR(C444))</f>
        <v/>
      </c>
      <c r="K444">
        <f>IF(C444="",0,MONTH(C444))</f>
        <v/>
      </c>
    </row>
    <row r="445">
      <c r="A445" s="4" t="n"/>
      <c r="B445" s="4" t="n"/>
      <c r="C445" s="18" t="n"/>
      <c r="D445" s="16" t="n"/>
      <c r="E445" s="16" t="n"/>
      <c r="F445" s="7">
        <f>D445-E445</f>
        <v/>
      </c>
      <c r="G445">
        <f>IF(A445="","",IFERROR(INDEX(Map_Line,MATCH(A445,Map_Code,0)),"UNMAPPED"))</f>
        <v/>
      </c>
      <c r="H445">
        <f>IF(A445="","",IFERROR(INDEX(Map_Stmt,MATCH(A445,Map_Code,0)),"UNMAPPED"))</f>
        <v/>
      </c>
      <c r="I445" s="7">
        <f>IF(A445="",0,IFERROR(F445*INDEX(Map_Sign,MATCH(A445,Map_Code,0)),0))</f>
        <v/>
      </c>
      <c r="J445">
        <f>IF(C445="",0,YEAR(C445))</f>
        <v/>
      </c>
      <c r="K445">
        <f>IF(C445="",0,MONTH(C445))</f>
        <v/>
      </c>
    </row>
    <row r="446">
      <c r="A446" s="4" t="n"/>
      <c r="B446" s="4" t="n"/>
      <c r="C446" s="18" t="n"/>
      <c r="D446" s="16" t="n"/>
      <c r="E446" s="16" t="n"/>
      <c r="F446" s="7">
        <f>D446-E446</f>
        <v/>
      </c>
      <c r="G446">
        <f>IF(A446="","",IFERROR(INDEX(Map_Line,MATCH(A446,Map_Code,0)),"UNMAPPED"))</f>
        <v/>
      </c>
      <c r="H446">
        <f>IF(A446="","",IFERROR(INDEX(Map_Stmt,MATCH(A446,Map_Code,0)),"UNMAPPED"))</f>
        <v/>
      </c>
      <c r="I446" s="7">
        <f>IF(A446="",0,IFERROR(F446*INDEX(Map_Sign,MATCH(A446,Map_Code,0)),0))</f>
        <v/>
      </c>
      <c r="J446">
        <f>IF(C446="",0,YEAR(C446))</f>
        <v/>
      </c>
      <c r="K446">
        <f>IF(C446="",0,MONTH(C446))</f>
        <v/>
      </c>
    </row>
    <row r="447">
      <c r="A447" s="4" t="n"/>
      <c r="B447" s="4" t="n"/>
      <c r="C447" s="18" t="n"/>
      <c r="D447" s="16" t="n"/>
      <c r="E447" s="16" t="n"/>
      <c r="F447" s="7">
        <f>D447-E447</f>
        <v/>
      </c>
      <c r="G447">
        <f>IF(A447="","",IFERROR(INDEX(Map_Line,MATCH(A447,Map_Code,0)),"UNMAPPED"))</f>
        <v/>
      </c>
      <c r="H447">
        <f>IF(A447="","",IFERROR(INDEX(Map_Stmt,MATCH(A447,Map_Code,0)),"UNMAPPED"))</f>
        <v/>
      </c>
      <c r="I447" s="7">
        <f>IF(A447="",0,IFERROR(F447*INDEX(Map_Sign,MATCH(A447,Map_Code,0)),0))</f>
        <v/>
      </c>
      <c r="J447">
        <f>IF(C447="",0,YEAR(C447))</f>
        <v/>
      </c>
      <c r="K447">
        <f>IF(C447="",0,MONTH(C447))</f>
        <v/>
      </c>
    </row>
    <row r="448">
      <c r="A448" s="4" t="n"/>
      <c r="B448" s="4" t="n"/>
      <c r="C448" s="18" t="n"/>
      <c r="D448" s="16" t="n"/>
      <c r="E448" s="16" t="n"/>
      <c r="F448" s="7">
        <f>D448-E448</f>
        <v/>
      </c>
      <c r="G448">
        <f>IF(A448="","",IFERROR(INDEX(Map_Line,MATCH(A448,Map_Code,0)),"UNMAPPED"))</f>
        <v/>
      </c>
      <c r="H448">
        <f>IF(A448="","",IFERROR(INDEX(Map_Stmt,MATCH(A448,Map_Code,0)),"UNMAPPED"))</f>
        <v/>
      </c>
      <c r="I448" s="7">
        <f>IF(A448="",0,IFERROR(F448*INDEX(Map_Sign,MATCH(A448,Map_Code,0)),0))</f>
        <v/>
      </c>
      <c r="J448">
        <f>IF(C448="",0,YEAR(C448))</f>
        <v/>
      </c>
      <c r="K448">
        <f>IF(C448="",0,MONTH(C448))</f>
        <v/>
      </c>
    </row>
    <row r="449">
      <c r="A449" s="4" t="n"/>
      <c r="B449" s="4" t="n"/>
      <c r="C449" s="18" t="n"/>
      <c r="D449" s="16" t="n"/>
      <c r="E449" s="16" t="n"/>
      <c r="F449" s="7">
        <f>D449-E449</f>
        <v/>
      </c>
      <c r="G449">
        <f>IF(A449="","",IFERROR(INDEX(Map_Line,MATCH(A449,Map_Code,0)),"UNMAPPED"))</f>
        <v/>
      </c>
      <c r="H449">
        <f>IF(A449="","",IFERROR(INDEX(Map_Stmt,MATCH(A449,Map_Code,0)),"UNMAPPED"))</f>
        <v/>
      </c>
      <c r="I449" s="7">
        <f>IF(A449="",0,IFERROR(F449*INDEX(Map_Sign,MATCH(A449,Map_Code,0)),0))</f>
        <v/>
      </c>
      <c r="J449">
        <f>IF(C449="",0,YEAR(C449))</f>
        <v/>
      </c>
      <c r="K449">
        <f>IF(C449="",0,MONTH(C449))</f>
        <v/>
      </c>
    </row>
    <row r="450">
      <c r="A450" s="4" t="n"/>
      <c r="B450" s="4" t="n"/>
      <c r="C450" s="18" t="n"/>
      <c r="D450" s="16" t="n"/>
      <c r="E450" s="16" t="n"/>
      <c r="F450" s="7">
        <f>D450-E450</f>
        <v/>
      </c>
      <c r="G450">
        <f>IF(A450="","",IFERROR(INDEX(Map_Line,MATCH(A450,Map_Code,0)),"UNMAPPED"))</f>
        <v/>
      </c>
      <c r="H450">
        <f>IF(A450="","",IFERROR(INDEX(Map_Stmt,MATCH(A450,Map_Code,0)),"UNMAPPED"))</f>
        <v/>
      </c>
      <c r="I450" s="7">
        <f>IF(A450="",0,IFERROR(F450*INDEX(Map_Sign,MATCH(A450,Map_Code,0)),0))</f>
        <v/>
      </c>
      <c r="J450">
        <f>IF(C450="",0,YEAR(C450))</f>
        <v/>
      </c>
      <c r="K450">
        <f>IF(C450="",0,MONTH(C450))</f>
        <v/>
      </c>
    </row>
    <row r="451">
      <c r="A451" s="4" t="n"/>
      <c r="B451" s="4" t="n"/>
      <c r="C451" s="18" t="n"/>
      <c r="D451" s="16" t="n"/>
      <c r="E451" s="16" t="n"/>
      <c r="F451" s="7">
        <f>D451-E451</f>
        <v/>
      </c>
      <c r="G451">
        <f>IF(A451="","",IFERROR(INDEX(Map_Line,MATCH(A451,Map_Code,0)),"UNMAPPED"))</f>
        <v/>
      </c>
      <c r="H451">
        <f>IF(A451="","",IFERROR(INDEX(Map_Stmt,MATCH(A451,Map_Code,0)),"UNMAPPED"))</f>
        <v/>
      </c>
      <c r="I451" s="7">
        <f>IF(A451="",0,IFERROR(F451*INDEX(Map_Sign,MATCH(A451,Map_Code,0)),0))</f>
        <v/>
      </c>
      <c r="J451">
        <f>IF(C451="",0,YEAR(C451))</f>
        <v/>
      </c>
      <c r="K451">
        <f>IF(C451="",0,MONTH(C451))</f>
        <v/>
      </c>
    </row>
    <row r="452">
      <c r="A452" s="4" t="n"/>
      <c r="B452" s="4" t="n"/>
      <c r="C452" s="18" t="n"/>
      <c r="D452" s="16" t="n"/>
      <c r="E452" s="16" t="n"/>
      <c r="F452" s="7">
        <f>D452-E452</f>
        <v/>
      </c>
      <c r="G452">
        <f>IF(A452="","",IFERROR(INDEX(Map_Line,MATCH(A452,Map_Code,0)),"UNMAPPED"))</f>
        <v/>
      </c>
      <c r="H452">
        <f>IF(A452="","",IFERROR(INDEX(Map_Stmt,MATCH(A452,Map_Code,0)),"UNMAPPED"))</f>
        <v/>
      </c>
      <c r="I452" s="7">
        <f>IF(A452="",0,IFERROR(F452*INDEX(Map_Sign,MATCH(A452,Map_Code,0)),0))</f>
        <v/>
      </c>
      <c r="J452">
        <f>IF(C452="",0,YEAR(C452))</f>
        <v/>
      </c>
      <c r="K452">
        <f>IF(C452="",0,MONTH(C452))</f>
        <v/>
      </c>
    </row>
    <row r="453">
      <c r="A453" s="4" t="n"/>
      <c r="B453" s="4" t="n"/>
      <c r="C453" s="18" t="n"/>
      <c r="D453" s="16" t="n"/>
      <c r="E453" s="16" t="n"/>
      <c r="F453" s="7">
        <f>D453-E453</f>
        <v/>
      </c>
      <c r="G453">
        <f>IF(A453="","",IFERROR(INDEX(Map_Line,MATCH(A453,Map_Code,0)),"UNMAPPED"))</f>
        <v/>
      </c>
      <c r="H453">
        <f>IF(A453="","",IFERROR(INDEX(Map_Stmt,MATCH(A453,Map_Code,0)),"UNMAPPED"))</f>
        <v/>
      </c>
      <c r="I453" s="7">
        <f>IF(A453="",0,IFERROR(F453*INDEX(Map_Sign,MATCH(A453,Map_Code,0)),0))</f>
        <v/>
      </c>
      <c r="J453">
        <f>IF(C453="",0,YEAR(C453))</f>
        <v/>
      </c>
      <c r="K453">
        <f>IF(C453="",0,MONTH(C453))</f>
        <v/>
      </c>
    </row>
    <row r="454">
      <c r="A454" s="4" t="n"/>
      <c r="B454" s="4" t="n"/>
      <c r="C454" s="18" t="n"/>
      <c r="D454" s="16" t="n"/>
      <c r="E454" s="16" t="n"/>
      <c r="F454" s="7">
        <f>D454-E454</f>
        <v/>
      </c>
      <c r="G454">
        <f>IF(A454="","",IFERROR(INDEX(Map_Line,MATCH(A454,Map_Code,0)),"UNMAPPED"))</f>
        <v/>
      </c>
      <c r="H454">
        <f>IF(A454="","",IFERROR(INDEX(Map_Stmt,MATCH(A454,Map_Code,0)),"UNMAPPED"))</f>
        <v/>
      </c>
      <c r="I454" s="7">
        <f>IF(A454="",0,IFERROR(F454*INDEX(Map_Sign,MATCH(A454,Map_Code,0)),0))</f>
        <v/>
      </c>
      <c r="J454">
        <f>IF(C454="",0,YEAR(C454))</f>
        <v/>
      </c>
      <c r="K454">
        <f>IF(C454="",0,MONTH(C454))</f>
        <v/>
      </c>
    </row>
    <row r="455">
      <c r="A455" s="4" t="n"/>
      <c r="B455" s="4" t="n"/>
      <c r="C455" s="18" t="n"/>
      <c r="D455" s="16" t="n"/>
      <c r="E455" s="16" t="n"/>
      <c r="F455" s="7">
        <f>D455-E455</f>
        <v/>
      </c>
      <c r="G455">
        <f>IF(A455="","",IFERROR(INDEX(Map_Line,MATCH(A455,Map_Code,0)),"UNMAPPED"))</f>
        <v/>
      </c>
      <c r="H455">
        <f>IF(A455="","",IFERROR(INDEX(Map_Stmt,MATCH(A455,Map_Code,0)),"UNMAPPED"))</f>
        <v/>
      </c>
      <c r="I455" s="7">
        <f>IF(A455="",0,IFERROR(F455*INDEX(Map_Sign,MATCH(A455,Map_Code,0)),0))</f>
        <v/>
      </c>
      <c r="J455">
        <f>IF(C455="",0,YEAR(C455))</f>
        <v/>
      </c>
      <c r="K455">
        <f>IF(C455="",0,MONTH(C455))</f>
        <v/>
      </c>
    </row>
    <row r="456">
      <c r="A456" s="4" t="n"/>
      <c r="B456" s="4" t="n"/>
      <c r="C456" s="18" t="n"/>
      <c r="D456" s="16" t="n"/>
      <c r="E456" s="16" t="n"/>
      <c r="F456" s="7">
        <f>D456-E456</f>
        <v/>
      </c>
      <c r="G456">
        <f>IF(A456="","",IFERROR(INDEX(Map_Line,MATCH(A456,Map_Code,0)),"UNMAPPED"))</f>
        <v/>
      </c>
      <c r="H456">
        <f>IF(A456="","",IFERROR(INDEX(Map_Stmt,MATCH(A456,Map_Code,0)),"UNMAPPED"))</f>
        <v/>
      </c>
      <c r="I456" s="7">
        <f>IF(A456="",0,IFERROR(F456*INDEX(Map_Sign,MATCH(A456,Map_Code,0)),0))</f>
        <v/>
      </c>
      <c r="J456">
        <f>IF(C456="",0,YEAR(C456))</f>
        <v/>
      </c>
      <c r="K456">
        <f>IF(C456="",0,MONTH(C456))</f>
        <v/>
      </c>
    </row>
    <row r="457">
      <c r="A457" s="4" t="n"/>
      <c r="B457" s="4" t="n"/>
      <c r="C457" s="18" t="n"/>
      <c r="D457" s="16" t="n"/>
      <c r="E457" s="16" t="n"/>
      <c r="F457" s="7">
        <f>D457-E457</f>
        <v/>
      </c>
      <c r="G457">
        <f>IF(A457="","",IFERROR(INDEX(Map_Line,MATCH(A457,Map_Code,0)),"UNMAPPED"))</f>
        <v/>
      </c>
      <c r="H457">
        <f>IF(A457="","",IFERROR(INDEX(Map_Stmt,MATCH(A457,Map_Code,0)),"UNMAPPED"))</f>
        <v/>
      </c>
      <c r="I457" s="7">
        <f>IF(A457="",0,IFERROR(F457*INDEX(Map_Sign,MATCH(A457,Map_Code,0)),0))</f>
        <v/>
      </c>
      <c r="J457">
        <f>IF(C457="",0,YEAR(C457))</f>
        <v/>
      </c>
      <c r="K457">
        <f>IF(C457="",0,MONTH(C457))</f>
        <v/>
      </c>
    </row>
    <row r="458">
      <c r="A458" s="4" t="n"/>
      <c r="B458" s="4" t="n"/>
      <c r="C458" s="18" t="n"/>
      <c r="D458" s="16" t="n"/>
      <c r="E458" s="16" t="n"/>
      <c r="F458" s="7">
        <f>D458-E458</f>
        <v/>
      </c>
      <c r="G458">
        <f>IF(A458="","",IFERROR(INDEX(Map_Line,MATCH(A458,Map_Code,0)),"UNMAPPED"))</f>
        <v/>
      </c>
      <c r="H458">
        <f>IF(A458="","",IFERROR(INDEX(Map_Stmt,MATCH(A458,Map_Code,0)),"UNMAPPED"))</f>
        <v/>
      </c>
      <c r="I458" s="7">
        <f>IF(A458="",0,IFERROR(F458*INDEX(Map_Sign,MATCH(A458,Map_Code,0)),0))</f>
        <v/>
      </c>
      <c r="J458">
        <f>IF(C458="",0,YEAR(C458))</f>
        <v/>
      </c>
      <c r="K458">
        <f>IF(C458="",0,MONTH(C458))</f>
        <v/>
      </c>
    </row>
    <row r="459">
      <c r="A459" s="4" t="n"/>
      <c r="B459" s="4" t="n"/>
      <c r="C459" s="18" t="n"/>
      <c r="D459" s="16" t="n"/>
      <c r="E459" s="16" t="n"/>
      <c r="F459" s="7">
        <f>D459-E459</f>
        <v/>
      </c>
      <c r="G459">
        <f>IF(A459="","",IFERROR(INDEX(Map_Line,MATCH(A459,Map_Code,0)),"UNMAPPED"))</f>
        <v/>
      </c>
      <c r="H459">
        <f>IF(A459="","",IFERROR(INDEX(Map_Stmt,MATCH(A459,Map_Code,0)),"UNMAPPED"))</f>
        <v/>
      </c>
      <c r="I459" s="7">
        <f>IF(A459="",0,IFERROR(F459*INDEX(Map_Sign,MATCH(A459,Map_Code,0)),0))</f>
        <v/>
      </c>
      <c r="J459">
        <f>IF(C459="",0,YEAR(C459))</f>
        <v/>
      </c>
      <c r="K459">
        <f>IF(C459="",0,MONTH(C459))</f>
        <v/>
      </c>
    </row>
    <row r="460">
      <c r="A460" s="4" t="n"/>
      <c r="B460" s="4" t="n"/>
      <c r="C460" s="18" t="n"/>
      <c r="D460" s="16" t="n"/>
      <c r="E460" s="16" t="n"/>
      <c r="F460" s="7">
        <f>D460-E460</f>
        <v/>
      </c>
      <c r="G460">
        <f>IF(A460="","",IFERROR(INDEX(Map_Line,MATCH(A460,Map_Code,0)),"UNMAPPED"))</f>
        <v/>
      </c>
      <c r="H460">
        <f>IF(A460="","",IFERROR(INDEX(Map_Stmt,MATCH(A460,Map_Code,0)),"UNMAPPED"))</f>
        <v/>
      </c>
      <c r="I460" s="7">
        <f>IF(A460="",0,IFERROR(F460*INDEX(Map_Sign,MATCH(A460,Map_Code,0)),0))</f>
        <v/>
      </c>
      <c r="J460">
        <f>IF(C460="",0,YEAR(C460))</f>
        <v/>
      </c>
      <c r="K460">
        <f>IF(C460="",0,MONTH(C460))</f>
        <v/>
      </c>
    </row>
    <row r="461">
      <c r="A461" s="4" t="n"/>
      <c r="B461" s="4" t="n"/>
      <c r="C461" s="18" t="n"/>
      <c r="D461" s="16" t="n"/>
      <c r="E461" s="16" t="n"/>
      <c r="F461" s="7">
        <f>D461-E461</f>
        <v/>
      </c>
      <c r="G461">
        <f>IF(A461="","",IFERROR(INDEX(Map_Line,MATCH(A461,Map_Code,0)),"UNMAPPED"))</f>
        <v/>
      </c>
      <c r="H461">
        <f>IF(A461="","",IFERROR(INDEX(Map_Stmt,MATCH(A461,Map_Code,0)),"UNMAPPED"))</f>
        <v/>
      </c>
      <c r="I461" s="7">
        <f>IF(A461="",0,IFERROR(F461*INDEX(Map_Sign,MATCH(A461,Map_Code,0)),0))</f>
        <v/>
      </c>
      <c r="J461">
        <f>IF(C461="",0,YEAR(C461))</f>
        <v/>
      </c>
      <c r="K461">
        <f>IF(C461="",0,MONTH(C461))</f>
        <v/>
      </c>
    </row>
    <row r="462">
      <c r="A462" s="4" t="n"/>
      <c r="B462" s="4" t="n"/>
      <c r="C462" s="18" t="n"/>
      <c r="D462" s="16" t="n"/>
      <c r="E462" s="16" t="n"/>
      <c r="F462" s="7">
        <f>D462-E462</f>
        <v/>
      </c>
      <c r="G462">
        <f>IF(A462="","",IFERROR(INDEX(Map_Line,MATCH(A462,Map_Code,0)),"UNMAPPED"))</f>
        <v/>
      </c>
      <c r="H462">
        <f>IF(A462="","",IFERROR(INDEX(Map_Stmt,MATCH(A462,Map_Code,0)),"UNMAPPED"))</f>
        <v/>
      </c>
      <c r="I462" s="7">
        <f>IF(A462="",0,IFERROR(F462*INDEX(Map_Sign,MATCH(A462,Map_Code,0)),0))</f>
        <v/>
      </c>
      <c r="J462">
        <f>IF(C462="",0,YEAR(C462))</f>
        <v/>
      </c>
      <c r="K462">
        <f>IF(C462="",0,MONTH(C462))</f>
        <v/>
      </c>
    </row>
    <row r="463">
      <c r="A463" s="4" t="n"/>
      <c r="B463" s="4" t="n"/>
      <c r="C463" s="18" t="n"/>
      <c r="D463" s="16" t="n"/>
      <c r="E463" s="16" t="n"/>
      <c r="F463" s="7">
        <f>D463-E463</f>
        <v/>
      </c>
      <c r="G463">
        <f>IF(A463="","",IFERROR(INDEX(Map_Line,MATCH(A463,Map_Code,0)),"UNMAPPED"))</f>
        <v/>
      </c>
      <c r="H463">
        <f>IF(A463="","",IFERROR(INDEX(Map_Stmt,MATCH(A463,Map_Code,0)),"UNMAPPED"))</f>
        <v/>
      </c>
      <c r="I463" s="7">
        <f>IF(A463="",0,IFERROR(F463*INDEX(Map_Sign,MATCH(A463,Map_Code,0)),0))</f>
        <v/>
      </c>
      <c r="J463">
        <f>IF(C463="",0,YEAR(C463))</f>
        <v/>
      </c>
      <c r="K463">
        <f>IF(C463="",0,MONTH(C463))</f>
        <v/>
      </c>
    </row>
    <row r="464">
      <c r="A464" s="4" t="n"/>
      <c r="B464" s="4" t="n"/>
      <c r="C464" s="18" t="n"/>
      <c r="D464" s="16" t="n"/>
      <c r="E464" s="16" t="n"/>
      <c r="F464" s="7">
        <f>D464-E464</f>
        <v/>
      </c>
      <c r="G464">
        <f>IF(A464="","",IFERROR(INDEX(Map_Line,MATCH(A464,Map_Code,0)),"UNMAPPED"))</f>
        <v/>
      </c>
      <c r="H464">
        <f>IF(A464="","",IFERROR(INDEX(Map_Stmt,MATCH(A464,Map_Code,0)),"UNMAPPED"))</f>
        <v/>
      </c>
      <c r="I464" s="7">
        <f>IF(A464="",0,IFERROR(F464*INDEX(Map_Sign,MATCH(A464,Map_Code,0)),0))</f>
        <v/>
      </c>
      <c r="J464">
        <f>IF(C464="",0,YEAR(C464))</f>
        <v/>
      </c>
      <c r="K464">
        <f>IF(C464="",0,MONTH(C464))</f>
        <v/>
      </c>
    </row>
    <row r="465">
      <c r="A465" s="4" t="n"/>
      <c r="B465" s="4" t="n"/>
      <c r="C465" s="18" t="n"/>
      <c r="D465" s="16" t="n"/>
      <c r="E465" s="16" t="n"/>
      <c r="F465" s="7">
        <f>D465-E465</f>
        <v/>
      </c>
      <c r="G465">
        <f>IF(A465="","",IFERROR(INDEX(Map_Line,MATCH(A465,Map_Code,0)),"UNMAPPED"))</f>
        <v/>
      </c>
      <c r="H465">
        <f>IF(A465="","",IFERROR(INDEX(Map_Stmt,MATCH(A465,Map_Code,0)),"UNMAPPED"))</f>
        <v/>
      </c>
      <c r="I465" s="7">
        <f>IF(A465="",0,IFERROR(F465*INDEX(Map_Sign,MATCH(A465,Map_Code,0)),0))</f>
        <v/>
      </c>
      <c r="J465">
        <f>IF(C465="",0,YEAR(C465))</f>
        <v/>
      </c>
      <c r="K465">
        <f>IF(C465="",0,MONTH(C465))</f>
        <v/>
      </c>
    </row>
    <row r="466">
      <c r="A466" s="4" t="n"/>
      <c r="B466" s="4" t="n"/>
      <c r="C466" s="18" t="n"/>
      <c r="D466" s="16" t="n"/>
      <c r="E466" s="16" t="n"/>
      <c r="F466" s="7">
        <f>D466-E466</f>
        <v/>
      </c>
      <c r="G466">
        <f>IF(A466="","",IFERROR(INDEX(Map_Line,MATCH(A466,Map_Code,0)),"UNMAPPED"))</f>
        <v/>
      </c>
      <c r="H466">
        <f>IF(A466="","",IFERROR(INDEX(Map_Stmt,MATCH(A466,Map_Code,0)),"UNMAPPED"))</f>
        <v/>
      </c>
      <c r="I466" s="7">
        <f>IF(A466="",0,IFERROR(F466*INDEX(Map_Sign,MATCH(A466,Map_Code,0)),0))</f>
        <v/>
      </c>
      <c r="J466">
        <f>IF(C466="",0,YEAR(C466))</f>
        <v/>
      </c>
      <c r="K466">
        <f>IF(C466="",0,MONTH(C466))</f>
        <v/>
      </c>
    </row>
    <row r="467">
      <c r="A467" s="4" t="n"/>
      <c r="B467" s="4" t="n"/>
      <c r="C467" s="18" t="n"/>
      <c r="D467" s="16" t="n"/>
      <c r="E467" s="16" t="n"/>
      <c r="F467" s="7">
        <f>D467-E467</f>
        <v/>
      </c>
      <c r="G467">
        <f>IF(A467="","",IFERROR(INDEX(Map_Line,MATCH(A467,Map_Code,0)),"UNMAPPED"))</f>
        <v/>
      </c>
      <c r="H467">
        <f>IF(A467="","",IFERROR(INDEX(Map_Stmt,MATCH(A467,Map_Code,0)),"UNMAPPED"))</f>
        <v/>
      </c>
      <c r="I467" s="7">
        <f>IF(A467="",0,IFERROR(F467*INDEX(Map_Sign,MATCH(A467,Map_Code,0)),0))</f>
        <v/>
      </c>
      <c r="J467">
        <f>IF(C467="",0,YEAR(C467))</f>
        <v/>
      </c>
      <c r="K467">
        <f>IF(C467="",0,MONTH(C467))</f>
        <v/>
      </c>
    </row>
    <row r="468">
      <c r="A468" s="4" t="n"/>
      <c r="B468" s="4" t="n"/>
      <c r="C468" s="18" t="n"/>
      <c r="D468" s="16" t="n"/>
      <c r="E468" s="16" t="n"/>
      <c r="F468" s="7">
        <f>D468-E468</f>
        <v/>
      </c>
      <c r="G468">
        <f>IF(A468="","",IFERROR(INDEX(Map_Line,MATCH(A468,Map_Code,0)),"UNMAPPED"))</f>
        <v/>
      </c>
      <c r="H468">
        <f>IF(A468="","",IFERROR(INDEX(Map_Stmt,MATCH(A468,Map_Code,0)),"UNMAPPED"))</f>
        <v/>
      </c>
      <c r="I468" s="7">
        <f>IF(A468="",0,IFERROR(F468*INDEX(Map_Sign,MATCH(A468,Map_Code,0)),0))</f>
        <v/>
      </c>
      <c r="J468">
        <f>IF(C468="",0,YEAR(C468))</f>
        <v/>
      </c>
      <c r="K468">
        <f>IF(C468="",0,MONTH(C468))</f>
        <v/>
      </c>
    </row>
    <row r="469">
      <c r="A469" s="4" t="n"/>
      <c r="B469" s="4" t="n"/>
      <c r="C469" s="18" t="n"/>
      <c r="D469" s="16" t="n"/>
      <c r="E469" s="16" t="n"/>
      <c r="F469" s="7">
        <f>D469-E469</f>
        <v/>
      </c>
      <c r="G469">
        <f>IF(A469="","",IFERROR(INDEX(Map_Line,MATCH(A469,Map_Code,0)),"UNMAPPED"))</f>
        <v/>
      </c>
      <c r="H469">
        <f>IF(A469="","",IFERROR(INDEX(Map_Stmt,MATCH(A469,Map_Code,0)),"UNMAPPED"))</f>
        <v/>
      </c>
      <c r="I469" s="7">
        <f>IF(A469="",0,IFERROR(F469*INDEX(Map_Sign,MATCH(A469,Map_Code,0)),0))</f>
        <v/>
      </c>
      <c r="J469">
        <f>IF(C469="",0,YEAR(C469))</f>
        <v/>
      </c>
      <c r="K469">
        <f>IF(C469="",0,MONTH(C469))</f>
        <v/>
      </c>
    </row>
    <row r="470">
      <c r="A470" s="4" t="n"/>
      <c r="B470" s="4" t="n"/>
      <c r="C470" s="18" t="n"/>
      <c r="D470" s="16" t="n"/>
      <c r="E470" s="16" t="n"/>
      <c r="F470" s="7">
        <f>D470-E470</f>
        <v/>
      </c>
      <c r="G470">
        <f>IF(A470="","",IFERROR(INDEX(Map_Line,MATCH(A470,Map_Code,0)),"UNMAPPED"))</f>
        <v/>
      </c>
      <c r="H470">
        <f>IF(A470="","",IFERROR(INDEX(Map_Stmt,MATCH(A470,Map_Code,0)),"UNMAPPED"))</f>
        <v/>
      </c>
      <c r="I470" s="7">
        <f>IF(A470="",0,IFERROR(F470*INDEX(Map_Sign,MATCH(A470,Map_Code,0)),0))</f>
        <v/>
      </c>
      <c r="J470">
        <f>IF(C470="",0,YEAR(C470))</f>
        <v/>
      </c>
      <c r="K470">
        <f>IF(C470="",0,MONTH(C470))</f>
        <v/>
      </c>
    </row>
    <row r="471">
      <c r="A471" s="4" t="n"/>
      <c r="B471" s="4" t="n"/>
      <c r="C471" s="18" t="n"/>
      <c r="D471" s="16" t="n"/>
      <c r="E471" s="16" t="n"/>
      <c r="F471" s="7">
        <f>D471-E471</f>
        <v/>
      </c>
      <c r="G471">
        <f>IF(A471="","",IFERROR(INDEX(Map_Line,MATCH(A471,Map_Code,0)),"UNMAPPED"))</f>
        <v/>
      </c>
      <c r="H471">
        <f>IF(A471="","",IFERROR(INDEX(Map_Stmt,MATCH(A471,Map_Code,0)),"UNMAPPED"))</f>
        <v/>
      </c>
      <c r="I471" s="7">
        <f>IF(A471="",0,IFERROR(F471*INDEX(Map_Sign,MATCH(A471,Map_Code,0)),0))</f>
        <v/>
      </c>
      <c r="J471">
        <f>IF(C471="",0,YEAR(C471))</f>
        <v/>
      </c>
      <c r="K471">
        <f>IF(C471="",0,MONTH(C471))</f>
        <v/>
      </c>
    </row>
    <row r="472">
      <c r="A472" s="4" t="n"/>
      <c r="B472" s="4" t="n"/>
      <c r="C472" s="18" t="n"/>
      <c r="D472" s="16" t="n"/>
      <c r="E472" s="16" t="n"/>
      <c r="F472" s="7">
        <f>D472-E472</f>
        <v/>
      </c>
      <c r="G472">
        <f>IF(A472="","",IFERROR(INDEX(Map_Line,MATCH(A472,Map_Code,0)),"UNMAPPED"))</f>
        <v/>
      </c>
      <c r="H472">
        <f>IF(A472="","",IFERROR(INDEX(Map_Stmt,MATCH(A472,Map_Code,0)),"UNMAPPED"))</f>
        <v/>
      </c>
      <c r="I472" s="7">
        <f>IF(A472="",0,IFERROR(F472*INDEX(Map_Sign,MATCH(A472,Map_Code,0)),0))</f>
        <v/>
      </c>
      <c r="J472">
        <f>IF(C472="",0,YEAR(C472))</f>
        <v/>
      </c>
      <c r="K472">
        <f>IF(C472="",0,MONTH(C472))</f>
        <v/>
      </c>
    </row>
    <row r="473">
      <c r="A473" s="4" t="n"/>
      <c r="B473" s="4" t="n"/>
      <c r="C473" s="18" t="n"/>
      <c r="D473" s="16" t="n"/>
      <c r="E473" s="16" t="n"/>
      <c r="F473" s="7">
        <f>D473-E473</f>
        <v/>
      </c>
      <c r="G473">
        <f>IF(A473="","",IFERROR(INDEX(Map_Line,MATCH(A473,Map_Code,0)),"UNMAPPED"))</f>
        <v/>
      </c>
      <c r="H473">
        <f>IF(A473="","",IFERROR(INDEX(Map_Stmt,MATCH(A473,Map_Code,0)),"UNMAPPED"))</f>
        <v/>
      </c>
      <c r="I473" s="7">
        <f>IF(A473="",0,IFERROR(F473*INDEX(Map_Sign,MATCH(A473,Map_Code,0)),0))</f>
        <v/>
      </c>
      <c r="J473">
        <f>IF(C473="",0,YEAR(C473))</f>
        <v/>
      </c>
      <c r="K473">
        <f>IF(C473="",0,MONTH(C473))</f>
        <v/>
      </c>
    </row>
    <row r="474">
      <c r="A474" s="4" t="n"/>
      <c r="B474" s="4" t="n"/>
      <c r="C474" s="18" t="n"/>
      <c r="D474" s="16" t="n"/>
      <c r="E474" s="16" t="n"/>
      <c r="F474" s="7">
        <f>D474-E474</f>
        <v/>
      </c>
      <c r="G474">
        <f>IF(A474="","",IFERROR(INDEX(Map_Line,MATCH(A474,Map_Code,0)),"UNMAPPED"))</f>
        <v/>
      </c>
      <c r="H474">
        <f>IF(A474="","",IFERROR(INDEX(Map_Stmt,MATCH(A474,Map_Code,0)),"UNMAPPED"))</f>
        <v/>
      </c>
      <c r="I474" s="7">
        <f>IF(A474="",0,IFERROR(F474*INDEX(Map_Sign,MATCH(A474,Map_Code,0)),0))</f>
        <v/>
      </c>
      <c r="J474">
        <f>IF(C474="",0,YEAR(C474))</f>
        <v/>
      </c>
      <c r="K474">
        <f>IF(C474="",0,MONTH(C474))</f>
        <v/>
      </c>
    </row>
    <row r="475">
      <c r="A475" s="4" t="n"/>
      <c r="B475" s="4" t="n"/>
      <c r="C475" s="18" t="n"/>
      <c r="D475" s="16" t="n"/>
      <c r="E475" s="16" t="n"/>
      <c r="F475" s="7">
        <f>D475-E475</f>
        <v/>
      </c>
      <c r="G475">
        <f>IF(A475="","",IFERROR(INDEX(Map_Line,MATCH(A475,Map_Code,0)),"UNMAPPED"))</f>
        <v/>
      </c>
      <c r="H475">
        <f>IF(A475="","",IFERROR(INDEX(Map_Stmt,MATCH(A475,Map_Code,0)),"UNMAPPED"))</f>
        <v/>
      </c>
      <c r="I475" s="7">
        <f>IF(A475="",0,IFERROR(F475*INDEX(Map_Sign,MATCH(A475,Map_Code,0)),0))</f>
        <v/>
      </c>
      <c r="J475">
        <f>IF(C475="",0,YEAR(C475))</f>
        <v/>
      </c>
      <c r="K475">
        <f>IF(C475="",0,MONTH(C475))</f>
        <v/>
      </c>
    </row>
    <row r="476">
      <c r="A476" s="4" t="n"/>
      <c r="B476" s="4" t="n"/>
      <c r="C476" s="18" t="n"/>
      <c r="D476" s="16" t="n"/>
      <c r="E476" s="16" t="n"/>
      <c r="F476" s="7">
        <f>D476-E476</f>
        <v/>
      </c>
      <c r="G476">
        <f>IF(A476="","",IFERROR(INDEX(Map_Line,MATCH(A476,Map_Code,0)),"UNMAPPED"))</f>
        <v/>
      </c>
      <c r="H476">
        <f>IF(A476="","",IFERROR(INDEX(Map_Stmt,MATCH(A476,Map_Code,0)),"UNMAPPED"))</f>
        <v/>
      </c>
      <c r="I476" s="7">
        <f>IF(A476="",0,IFERROR(F476*INDEX(Map_Sign,MATCH(A476,Map_Code,0)),0))</f>
        <v/>
      </c>
      <c r="J476">
        <f>IF(C476="",0,YEAR(C476))</f>
        <v/>
      </c>
      <c r="K476">
        <f>IF(C476="",0,MONTH(C476))</f>
        <v/>
      </c>
    </row>
    <row r="477">
      <c r="A477" s="4" t="n"/>
      <c r="B477" s="4" t="n"/>
      <c r="C477" s="18" t="n"/>
      <c r="D477" s="16" t="n"/>
      <c r="E477" s="16" t="n"/>
      <c r="F477" s="7">
        <f>D477-E477</f>
        <v/>
      </c>
      <c r="G477">
        <f>IF(A477="","",IFERROR(INDEX(Map_Line,MATCH(A477,Map_Code,0)),"UNMAPPED"))</f>
        <v/>
      </c>
      <c r="H477">
        <f>IF(A477="","",IFERROR(INDEX(Map_Stmt,MATCH(A477,Map_Code,0)),"UNMAPPED"))</f>
        <v/>
      </c>
      <c r="I477" s="7">
        <f>IF(A477="",0,IFERROR(F477*INDEX(Map_Sign,MATCH(A477,Map_Code,0)),0))</f>
        <v/>
      </c>
      <c r="J477">
        <f>IF(C477="",0,YEAR(C477))</f>
        <v/>
      </c>
      <c r="K477">
        <f>IF(C477="",0,MONTH(C477))</f>
        <v/>
      </c>
    </row>
    <row r="478">
      <c r="A478" s="4" t="n"/>
      <c r="B478" s="4" t="n"/>
      <c r="C478" s="18" t="n"/>
      <c r="D478" s="16" t="n"/>
      <c r="E478" s="16" t="n"/>
      <c r="F478" s="7">
        <f>D478-E478</f>
        <v/>
      </c>
      <c r="G478">
        <f>IF(A478="","",IFERROR(INDEX(Map_Line,MATCH(A478,Map_Code,0)),"UNMAPPED"))</f>
        <v/>
      </c>
      <c r="H478">
        <f>IF(A478="","",IFERROR(INDEX(Map_Stmt,MATCH(A478,Map_Code,0)),"UNMAPPED"))</f>
        <v/>
      </c>
      <c r="I478" s="7">
        <f>IF(A478="",0,IFERROR(F478*INDEX(Map_Sign,MATCH(A478,Map_Code,0)),0))</f>
        <v/>
      </c>
      <c r="J478">
        <f>IF(C478="",0,YEAR(C478))</f>
        <v/>
      </c>
      <c r="K478">
        <f>IF(C478="",0,MONTH(C478))</f>
        <v/>
      </c>
    </row>
    <row r="479">
      <c r="A479" s="4" t="n"/>
      <c r="B479" s="4" t="n"/>
      <c r="C479" s="18" t="n"/>
      <c r="D479" s="16" t="n"/>
      <c r="E479" s="16" t="n"/>
      <c r="F479" s="7">
        <f>D479-E479</f>
        <v/>
      </c>
      <c r="G479">
        <f>IF(A479="","",IFERROR(INDEX(Map_Line,MATCH(A479,Map_Code,0)),"UNMAPPED"))</f>
        <v/>
      </c>
      <c r="H479">
        <f>IF(A479="","",IFERROR(INDEX(Map_Stmt,MATCH(A479,Map_Code,0)),"UNMAPPED"))</f>
        <v/>
      </c>
      <c r="I479" s="7">
        <f>IF(A479="",0,IFERROR(F479*INDEX(Map_Sign,MATCH(A479,Map_Code,0)),0))</f>
        <v/>
      </c>
      <c r="J479">
        <f>IF(C479="",0,YEAR(C479))</f>
        <v/>
      </c>
      <c r="K479">
        <f>IF(C479="",0,MONTH(C479))</f>
        <v/>
      </c>
    </row>
    <row r="480">
      <c r="A480" s="4" t="n"/>
      <c r="B480" s="4" t="n"/>
      <c r="C480" s="18" t="n"/>
      <c r="D480" s="16" t="n"/>
      <c r="E480" s="16" t="n"/>
      <c r="F480" s="7">
        <f>D480-E480</f>
        <v/>
      </c>
      <c r="G480">
        <f>IF(A480="","",IFERROR(INDEX(Map_Line,MATCH(A480,Map_Code,0)),"UNMAPPED"))</f>
        <v/>
      </c>
      <c r="H480">
        <f>IF(A480="","",IFERROR(INDEX(Map_Stmt,MATCH(A480,Map_Code,0)),"UNMAPPED"))</f>
        <v/>
      </c>
      <c r="I480" s="7">
        <f>IF(A480="",0,IFERROR(F480*INDEX(Map_Sign,MATCH(A480,Map_Code,0)),0))</f>
        <v/>
      </c>
      <c r="J480">
        <f>IF(C480="",0,YEAR(C480))</f>
        <v/>
      </c>
      <c r="K480">
        <f>IF(C480="",0,MONTH(C480))</f>
        <v/>
      </c>
    </row>
    <row r="481">
      <c r="A481" s="4" t="n"/>
      <c r="B481" s="4" t="n"/>
      <c r="C481" s="18" t="n"/>
      <c r="D481" s="16" t="n"/>
      <c r="E481" s="16" t="n"/>
      <c r="F481" s="7">
        <f>D481-E481</f>
        <v/>
      </c>
      <c r="G481">
        <f>IF(A481="","",IFERROR(INDEX(Map_Line,MATCH(A481,Map_Code,0)),"UNMAPPED"))</f>
        <v/>
      </c>
      <c r="H481">
        <f>IF(A481="","",IFERROR(INDEX(Map_Stmt,MATCH(A481,Map_Code,0)),"UNMAPPED"))</f>
        <v/>
      </c>
      <c r="I481" s="7">
        <f>IF(A481="",0,IFERROR(F481*INDEX(Map_Sign,MATCH(A481,Map_Code,0)),0))</f>
        <v/>
      </c>
      <c r="J481">
        <f>IF(C481="",0,YEAR(C481))</f>
        <v/>
      </c>
      <c r="K481">
        <f>IF(C481="",0,MONTH(C481))</f>
        <v/>
      </c>
    </row>
    <row r="482">
      <c r="A482" s="4" t="n"/>
      <c r="B482" s="4" t="n"/>
      <c r="C482" s="18" t="n"/>
      <c r="D482" s="16" t="n"/>
      <c r="E482" s="16" t="n"/>
      <c r="F482" s="7">
        <f>D482-E482</f>
        <v/>
      </c>
      <c r="G482">
        <f>IF(A482="","",IFERROR(INDEX(Map_Line,MATCH(A482,Map_Code,0)),"UNMAPPED"))</f>
        <v/>
      </c>
      <c r="H482">
        <f>IF(A482="","",IFERROR(INDEX(Map_Stmt,MATCH(A482,Map_Code,0)),"UNMAPPED"))</f>
        <v/>
      </c>
      <c r="I482" s="7">
        <f>IF(A482="",0,IFERROR(F482*INDEX(Map_Sign,MATCH(A482,Map_Code,0)),0))</f>
        <v/>
      </c>
      <c r="J482">
        <f>IF(C482="",0,YEAR(C482))</f>
        <v/>
      </c>
      <c r="K482">
        <f>IF(C482="",0,MONTH(C482))</f>
        <v/>
      </c>
    </row>
    <row r="483">
      <c r="A483" s="4" t="n"/>
      <c r="B483" s="4" t="n"/>
      <c r="C483" s="18" t="n"/>
      <c r="D483" s="16" t="n"/>
      <c r="E483" s="16" t="n"/>
      <c r="F483" s="7">
        <f>D483-E483</f>
        <v/>
      </c>
      <c r="G483">
        <f>IF(A483="","",IFERROR(INDEX(Map_Line,MATCH(A483,Map_Code,0)),"UNMAPPED"))</f>
        <v/>
      </c>
      <c r="H483">
        <f>IF(A483="","",IFERROR(INDEX(Map_Stmt,MATCH(A483,Map_Code,0)),"UNMAPPED"))</f>
        <v/>
      </c>
      <c r="I483" s="7">
        <f>IF(A483="",0,IFERROR(F483*INDEX(Map_Sign,MATCH(A483,Map_Code,0)),0))</f>
        <v/>
      </c>
      <c r="J483">
        <f>IF(C483="",0,YEAR(C483))</f>
        <v/>
      </c>
      <c r="K483">
        <f>IF(C483="",0,MONTH(C483))</f>
        <v/>
      </c>
    </row>
    <row r="484">
      <c r="A484" s="4" t="n"/>
      <c r="B484" s="4" t="n"/>
      <c r="C484" s="18" t="n"/>
      <c r="D484" s="16" t="n"/>
      <c r="E484" s="16" t="n"/>
      <c r="F484" s="7">
        <f>D484-E484</f>
        <v/>
      </c>
      <c r="G484">
        <f>IF(A484="","",IFERROR(INDEX(Map_Line,MATCH(A484,Map_Code,0)),"UNMAPPED"))</f>
        <v/>
      </c>
      <c r="H484">
        <f>IF(A484="","",IFERROR(INDEX(Map_Stmt,MATCH(A484,Map_Code,0)),"UNMAPPED"))</f>
        <v/>
      </c>
      <c r="I484" s="7">
        <f>IF(A484="",0,IFERROR(F484*INDEX(Map_Sign,MATCH(A484,Map_Code,0)),0))</f>
        <v/>
      </c>
      <c r="J484">
        <f>IF(C484="",0,YEAR(C484))</f>
        <v/>
      </c>
      <c r="K484">
        <f>IF(C484="",0,MONTH(C484))</f>
        <v/>
      </c>
    </row>
    <row r="485">
      <c r="A485" s="4" t="n"/>
      <c r="B485" s="4" t="n"/>
      <c r="C485" s="18" t="n"/>
      <c r="D485" s="16" t="n"/>
      <c r="E485" s="16" t="n"/>
      <c r="F485" s="7">
        <f>D485-E485</f>
        <v/>
      </c>
      <c r="G485">
        <f>IF(A485="","",IFERROR(INDEX(Map_Line,MATCH(A485,Map_Code,0)),"UNMAPPED"))</f>
        <v/>
      </c>
      <c r="H485">
        <f>IF(A485="","",IFERROR(INDEX(Map_Stmt,MATCH(A485,Map_Code,0)),"UNMAPPED"))</f>
        <v/>
      </c>
      <c r="I485" s="7">
        <f>IF(A485="",0,IFERROR(F485*INDEX(Map_Sign,MATCH(A485,Map_Code,0)),0))</f>
        <v/>
      </c>
      <c r="J485">
        <f>IF(C485="",0,YEAR(C485))</f>
        <v/>
      </c>
      <c r="K485">
        <f>IF(C485="",0,MONTH(C485))</f>
        <v/>
      </c>
    </row>
    <row r="486">
      <c r="A486" s="4" t="n"/>
      <c r="B486" s="4" t="n"/>
      <c r="C486" s="18" t="n"/>
      <c r="D486" s="16" t="n"/>
      <c r="E486" s="16" t="n"/>
      <c r="F486" s="7">
        <f>D486-E486</f>
        <v/>
      </c>
      <c r="G486">
        <f>IF(A486="","",IFERROR(INDEX(Map_Line,MATCH(A486,Map_Code,0)),"UNMAPPED"))</f>
        <v/>
      </c>
      <c r="H486">
        <f>IF(A486="","",IFERROR(INDEX(Map_Stmt,MATCH(A486,Map_Code,0)),"UNMAPPED"))</f>
        <v/>
      </c>
      <c r="I486" s="7">
        <f>IF(A486="",0,IFERROR(F486*INDEX(Map_Sign,MATCH(A486,Map_Code,0)),0))</f>
        <v/>
      </c>
      <c r="J486">
        <f>IF(C486="",0,YEAR(C486))</f>
        <v/>
      </c>
      <c r="K486">
        <f>IF(C486="",0,MONTH(C486))</f>
        <v/>
      </c>
    </row>
    <row r="487">
      <c r="A487" s="4" t="n"/>
      <c r="B487" s="4" t="n"/>
      <c r="C487" s="18" t="n"/>
      <c r="D487" s="16" t="n"/>
      <c r="E487" s="16" t="n"/>
      <c r="F487" s="7">
        <f>D487-E487</f>
        <v/>
      </c>
      <c r="G487">
        <f>IF(A487="","",IFERROR(INDEX(Map_Line,MATCH(A487,Map_Code,0)),"UNMAPPED"))</f>
        <v/>
      </c>
      <c r="H487">
        <f>IF(A487="","",IFERROR(INDEX(Map_Stmt,MATCH(A487,Map_Code,0)),"UNMAPPED"))</f>
        <v/>
      </c>
      <c r="I487" s="7">
        <f>IF(A487="",0,IFERROR(F487*INDEX(Map_Sign,MATCH(A487,Map_Code,0)),0))</f>
        <v/>
      </c>
      <c r="J487">
        <f>IF(C487="",0,YEAR(C487))</f>
        <v/>
      </c>
      <c r="K487">
        <f>IF(C487="",0,MONTH(C487))</f>
        <v/>
      </c>
    </row>
    <row r="488">
      <c r="A488" s="4" t="n"/>
      <c r="B488" s="4" t="n"/>
      <c r="C488" s="18" t="n"/>
      <c r="D488" s="16" t="n"/>
      <c r="E488" s="16" t="n"/>
      <c r="F488" s="7">
        <f>D488-E488</f>
        <v/>
      </c>
      <c r="G488">
        <f>IF(A488="","",IFERROR(INDEX(Map_Line,MATCH(A488,Map_Code,0)),"UNMAPPED"))</f>
        <v/>
      </c>
      <c r="H488">
        <f>IF(A488="","",IFERROR(INDEX(Map_Stmt,MATCH(A488,Map_Code,0)),"UNMAPPED"))</f>
        <v/>
      </c>
      <c r="I488" s="7">
        <f>IF(A488="",0,IFERROR(F488*INDEX(Map_Sign,MATCH(A488,Map_Code,0)),0))</f>
        <v/>
      </c>
      <c r="J488">
        <f>IF(C488="",0,YEAR(C488))</f>
        <v/>
      </c>
      <c r="K488">
        <f>IF(C488="",0,MONTH(C488))</f>
        <v/>
      </c>
    </row>
    <row r="489">
      <c r="A489" s="4" t="n"/>
      <c r="B489" s="4" t="n"/>
      <c r="C489" s="18" t="n"/>
      <c r="D489" s="16" t="n"/>
      <c r="E489" s="16" t="n"/>
      <c r="F489" s="7">
        <f>D489-E489</f>
        <v/>
      </c>
      <c r="G489">
        <f>IF(A489="","",IFERROR(INDEX(Map_Line,MATCH(A489,Map_Code,0)),"UNMAPPED"))</f>
        <v/>
      </c>
      <c r="H489">
        <f>IF(A489="","",IFERROR(INDEX(Map_Stmt,MATCH(A489,Map_Code,0)),"UNMAPPED"))</f>
        <v/>
      </c>
      <c r="I489" s="7">
        <f>IF(A489="",0,IFERROR(F489*INDEX(Map_Sign,MATCH(A489,Map_Code,0)),0))</f>
        <v/>
      </c>
      <c r="J489">
        <f>IF(C489="",0,YEAR(C489))</f>
        <v/>
      </c>
      <c r="K489">
        <f>IF(C489="",0,MONTH(C489))</f>
        <v/>
      </c>
    </row>
    <row r="490">
      <c r="A490" s="4" t="n"/>
      <c r="B490" s="4" t="n"/>
      <c r="C490" s="18" t="n"/>
      <c r="D490" s="16" t="n"/>
      <c r="E490" s="16" t="n"/>
      <c r="F490" s="7">
        <f>D490-E490</f>
        <v/>
      </c>
      <c r="G490">
        <f>IF(A490="","",IFERROR(INDEX(Map_Line,MATCH(A490,Map_Code,0)),"UNMAPPED"))</f>
        <v/>
      </c>
      <c r="H490">
        <f>IF(A490="","",IFERROR(INDEX(Map_Stmt,MATCH(A490,Map_Code,0)),"UNMAPPED"))</f>
        <v/>
      </c>
      <c r="I490" s="7">
        <f>IF(A490="",0,IFERROR(F490*INDEX(Map_Sign,MATCH(A490,Map_Code,0)),0))</f>
        <v/>
      </c>
      <c r="J490">
        <f>IF(C490="",0,YEAR(C490))</f>
        <v/>
      </c>
      <c r="K490">
        <f>IF(C490="",0,MONTH(C490))</f>
        <v/>
      </c>
    </row>
    <row r="491">
      <c r="A491" s="4" t="n"/>
      <c r="B491" s="4" t="n"/>
      <c r="C491" s="18" t="n"/>
      <c r="D491" s="16" t="n"/>
      <c r="E491" s="16" t="n"/>
      <c r="F491" s="7">
        <f>D491-E491</f>
        <v/>
      </c>
      <c r="G491">
        <f>IF(A491="","",IFERROR(INDEX(Map_Line,MATCH(A491,Map_Code,0)),"UNMAPPED"))</f>
        <v/>
      </c>
      <c r="H491">
        <f>IF(A491="","",IFERROR(INDEX(Map_Stmt,MATCH(A491,Map_Code,0)),"UNMAPPED"))</f>
        <v/>
      </c>
      <c r="I491" s="7">
        <f>IF(A491="",0,IFERROR(F491*INDEX(Map_Sign,MATCH(A491,Map_Code,0)),0))</f>
        <v/>
      </c>
      <c r="J491">
        <f>IF(C491="",0,YEAR(C491))</f>
        <v/>
      </c>
      <c r="K491">
        <f>IF(C491="",0,MONTH(C491))</f>
        <v/>
      </c>
    </row>
    <row r="492">
      <c r="A492" s="4" t="n"/>
      <c r="B492" s="4" t="n"/>
      <c r="C492" s="18" t="n"/>
      <c r="D492" s="16" t="n"/>
      <c r="E492" s="16" t="n"/>
      <c r="F492" s="7">
        <f>D492-E492</f>
        <v/>
      </c>
      <c r="G492">
        <f>IF(A492="","",IFERROR(INDEX(Map_Line,MATCH(A492,Map_Code,0)),"UNMAPPED"))</f>
        <v/>
      </c>
      <c r="H492">
        <f>IF(A492="","",IFERROR(INDEX(Map_Stmt,MATCH(A492,Map_Code,0)),"UNMAPPED"))</f>
        <v/>
      </c>
      <c r="I492" s="7">
        <f>IF(A492="",0,IFERROR(F492*INDEX(Map_Sign,MATCH(A492,Map_Code,0)),0))</f>
        <v/>
      </c>
      <c r="J492">
        <f>IF(C492="",0,YEAR(C492))</f>
        <v/>
      </c>
      <c r="K492">
        <f>IF(C492="",0,MONTH(C492))</f>
        <v/>
      </c>
    </row>
    <row r="493">
      <c r="A493" s="4" t="n"/>
      <c r="B493" s="4" t="n"/>
      <c r="C493" s="18" t="n"/>
      <c r="D493" s="16" t="n"/>
      <c r="E493" s="16" t="n"/>
      <c r="F493" s="7">
        <f>D493-E493</f>
        <v/>
      </c>
      <c r="G493">
        <f>IF(A493="","",IFERROR(INDEX(Map_Line,MATCH(A493,Map_Code,0)),"UNMAPPED"))</f>
        <v/>
      </c>
      <c r="H493">
        <f>IF(A493="","",IFERROR(INDEX(Map_Stmt,MATCH(A493,Map_Code,0)),"UNMAPPED"))</f>
        <v/>
      </c>
      <c r="I493" s="7">
        <f>IF(A493="",0,IFERROR(F493*INDEX(Map_Sign,MATCH(A493,Map_Code,0)),0))</f>
        <v/>
      </c>
      <c r="J493">
        <f>IF(C493="",0,YEAR(C493))</f>
        <v/>
      </c>
      <c r="K493">
        <f>IF(C493="",0,MONTH(C493))</f>
        <v/>
      </c>
    </row>
    <row r="494">
      <c r="A494" s="4" t="n"/>
      <c r="B494" s="4" t="n"/>
      <c r="C494" s="18" t="n"/>
      <c r="D494" s="16" t="n"/>
      <c r="E494" s="16" t="n"/>
      <c r="F494" s="7">
        <f>D494-E494</f>
        <v/>
      </c>
      <c r="G494">
        <f>IF(A494="","",IFERROR(INDEX(Map_Line,MATCH(A494,Map_Code,0)),"UNMAPPED"))</f>
        <v/>
      </c>
      <c r="H494">
        <f>IF(A494="","",IFERROR(INDEX(Map_Stmt,MATCH(A494,Map_Code,0)),"UNMAPPED"))</f>
        <v/>
      </c>
      <c r="I494" s="7">
        <f>IF(A494="",0,IFERROR(F494*INDEX(Map_Sign,MATCH(A494,Map_Code,0)),0))</f>
        <v/>
      </c>
      <c r="J494">
        <f>IF(C494="",0,YEAR(C494))</f>
        <v/>
      </c>
      <c r="K494">
        <f>IF(C494="",0,MONTH(C494))</f>
        <v/>
      </c>
    </row>
    <row r="495">
      <c r="A495" s="4" t="n"/>
      <c r="B495" s="4" t="n"/>
      <c r="C495" s="18" t="n"/>
      <c r="D495" s="16" t="n"/>
      <c r="E495" s="16" t="n"/>
      <c r="F495" s="7">
        <f>D495-E495</f>
        <v/>
      </c>
      <c r="G495">
        <f>IF(A495="","",IFERROR(INDEX(Map_Line,MATCH(A495,Map_Code,0)),"UNMAPPED"))</f>
        <v/>
      </c>
      <c r="H495">
        <f>IF(A495="","",IFERROR(INDEX(Map_Stmt,MATCH(A495,Map_Code,0)),"UNMAPPED"))</f>
        <v/>
      </c>
      <c r="I495" s="7">
        <f>IF(A495="",0,IFERROR(F495*INDEX(Map_Sign,MATCH(A495,Map_Code,0)),0))</f>
        <v/>
      </c>
      <c r="J495">
        <f>IF(C495="",0,YEAR(C495))</f>
        <v/>
      </c>
      <c r="K495">
        <f>IF(C495="",0,MONTH(C495))</f>
        <v/>
      </c>
    </row>
    <row r="496">
      <c r="A496" s="4" t="n"/>
      <c r="B496" s="4" t="n"/>
      <c r="C496" s="18" t="n"/>
      <c r="D496" s="16" t="n"/>
      <c r="E496" s="16" t="n"/>
      <c r="F496" s="7">
        <f>D496-E496</f>
        <v/>
      </c>
      <c r="G496">
        <f>IF(A496="","",IFERROR(INDEX(Map_Line,MATCH(A496,Map_Code,0)),"UNMAPPED"))</f>
        <v/>
      </c>
      <c r="H496">
        <f>IF(A496="","",IFERROR(INDEX(Map_Stmt,MATCH(A496,Map_Code,0)),"UNMAPPED"))</f>
        <v/>
      </c>
      <c r="I496" s="7">
        <f>IF(A496="",0,IFERROR(F496*INDEX(Map_Sign,MATCH(A496,Map_Code,0)),0))</f>
        <v/>
      </c>
      <c r="J496">
        <f>IF(C496="",0,YEAR(C496))</f>
        <v/>
      </c>
      <c r="K496">
        <f>IF(C496="",0,MONTH(C496))</f>
        <v/>
      </c>
    </row>
    <row r="497">
      <c r="A497" s="4" t="n"/>
      <c r="B497" s="4" t="n"/>
      <c r="C497" s="18" t="n"/>
      <c r="D497" s="16" t="n"/>
      <c r="E497" s="16" t="n"/>
      <c r="F497" s="7">
        <f>D497-E497</f>
        <v/>
      </c>
      <c r="G497">
        <f>IF(A497="","",IFERROR(INDEX(Map_Line,MATCH(A497,Map_Code,0)),"UNMAPPED"))</f>
        <v/>
      </c>
      <c r="H497">
        <f>IF(A497="","",IFERROR(INDEX(Map_Stmt,MATCH(A497,Map_Code,0)),"UNMAPPED"))</f>
        <v/>
      </c>
      <c r="I497" s="7">
        <f>IF(A497="",0,IFERROR(F497*INDEX(Map_Sign,MATCH(A497,Map_Code,0)),0))</f>
        <v/>
      </c>
      <c r="J497">
        <f>IF(C497="",0,YEAR(C497))</f>
        <v/>
      </c>
      <c r="K497">
        <f>IF(C497="",0,MONTH(C497))</f>
        <v/>
      </c>
    </row>
    <row r="498">
      <c r="A498" s="4" t="n"/>
      <c r="B498" s="4" t="n"/>
      <c r="C498" s="18" t="n"/>
      <c r="D498" s="16" t="n"/>
      <c r="E498" s="16" t="n"/>
      <c r="F498" s="7">
        <f>D498-E498</f>
        <v/>
      </c>
      <c r="G498">
        <f>IF(A498="","",IFERROR(INDEX(Map_Line,MATCH(A498,Map_Code,0)),"UNMAPPED"))</f>
        <v/>
      </c>
      <c r="H498">
        <f>IF(A498="","",IFERROR(INDEX(Map_Stmt,MATCH(A498,Map_Code,0)),"UNMAPPED"))</f>
        <v/>
      </c>
      <c r="I498" s="7">
        <f>IF(A498="",0,IFERROR(F498*INDEX(Map_Sign,MATCH(A498,Map_Code,0)),0))</f>
        <v/>
      </c>
      <c r="J498">
        <f>IF(C498="",0,YEAR(C498))</f>
        <v/>
      </c>
      <c r="K498">
        <f>IF(C498="",0,MONTH(C498))</f>
        <v/>
      </c>
    </row>
    <row r="499">
      <c r="A499" s="4" t="n"/>
      <c r="B499" s="4" t="n"/>
      <c r="C499" s="18" t="n"/>
      <c r="D499" s="16" t="n"/>
      <c r="E499" s="16" t="n"/>
      <c r="F499" s="7">
        <f>D499-E499</f>
        <v/>
      </c>
      <c r="G499">
        <f>IF(A499="","",IFERROR(INDEX(Map_Line,MATCH(A499,Map_Code,0)),"UNMAPPED"))</f>
        <v/>
      </c>
      <c r="H499">
        <f>IF(A499="","",IFERROR(INDEX(Map_Stmt,MATCH(A499,Map_Code,0)),"UNMAPPED"))</f>
        <v/>
      </c>
      <c r="I499" s="7">
        <f>IF(A499="",0,IFERROR(F499*INDEX(Map_Sign,MATCH(A499,Map_Code,0)),0))</f>
        <v/>
      </c>
      <c r="J499">
        <f>IF(C499="",0,YEAR(C499))</f>
        <v/>
      </c>
      <c r="K499">
        <f>IF(C499="",0,MONTH(C499))</f>
        <v/>
      </c>
    </row>
    <row r="500">
      <c r="A500" s="4" t="n"/>
      <c r="B500" s="4" t="n"/>
      <c r="C500" s="18" t="n"/>
      <c r="D500" s="16" t="n"/>
      <c r="E500" s="16" t="n"/>
      <c r="F500" s="7">
        <f>D500-E500</f>
        <v/>
      </c>
      <c r="G500">
        <f>IF(A500="","",IFERROR(INDEX(Map_Line,MATCH(A500,Map_Code,0)),"UNMAPPED"))</f>
        <v/>
      </c>
      <c r="H500">
        <f>IF(A500="","",IFERROR(INDEX(Map_Stmt,MATCH(A500,Map_Code,0)),"UNMAPPED"))</f>
        <v/>
      </c>
      <c r="I500" s="7">
        <f>IF(A500="",0,IFERROR(F500*INDEX(Map_Sign,MATCH(A500,Map_Code,0)),0))</f>
        <v/>
      </c>
      <c r="J500">
        <f>IF(C500="",0,YEAR(C500))</f>
        <v/>
      </c>
      <c r="K500">
        <f>IF(C500="",0,MONTH(C500))</f>
        <v/>
      </c>
    </row>
    <row r="501">
      <c r="A501" s="4" t="n"/>
      <c r="B501" s="4" t="n"/>
      <c r="C501" s="18" t="n"/>
      <c r="D501" s="16" t="n"/>
      <c r="E501" s="16" t="n"/>
      <c r="F501" s="7">
        <f>D501-E501</f>
        <v/>
      </c>
      <c r="G501">
        <f>IF(A501="","",IFERROR(INDEX(Map_Line,MATCH(A501,Map_Code,0)),"UNMAPPED"))</f>
        <v/>
      </c>
      <c r="H501">
        <f>IF(A501="","",IFERROR(INDEX(Map_Stmt,MATCH(A501,Map_Code,0)),"UNMAPPED"))</f>
        <v/>
      </c>
      <c r="I501" s="7">
        <f>IF(A501="",0,IFERROR(F501*INDEX(Map_Sign,MATCH(A501,Map_Code,0)),0))</f>
        <v/>
      </c>
      <c r="J501">
        <f>IF(C501="",0,YEAR(C501))</f>
        <v/>
      </c>
      <c r="K501">
        <f>IF(C501="",0,MONTH(C501))</f>
        <v/>
      </c>
    </row>
    <row r="502">
      <c r="A502" s="4" t="n"/>
      <c r="B502" s="4" t="n"/>
      <c r="C502" s="18" t="n"/>
      <c r="D502" s="16" t="n"/>
      <c r="E502" s="16" t="n"/>
      <c r="F502" s="7">
        <f>D502-E502</f>
        <v/>
      </c>
      <c r="G502">
        <f>IF(A502="","",IFERROR(INDEX(Map_Line,MATCH(A502,Map_Code,0)),"UNMAPPED"))</f>
        <v/>
      </c>
      <c r="H502">
        <f>IF(A502="","",IFERROR(INDEX(Map_Stmt,MATCH(A502,Map_Code,0)),"UNMAPPED"))</f>
        <v/>
      </c>
      <c r="I502" s="7">
        <f>IF(A502="",0,IFERROR(F502*INDEX(Map_Sign,MATCH(A502,Map_Code,0)),0))</f>
        <v/>
      </c>
      <c r="J502">
        <f>IF(C502="",0,YEAR(C502))</f>
        <v/>
      </c>
      <c r="K502">
        <f>IF(C502="",0,MONTH(C502))</f>
        <v/>
      </c>
    </row>
    <row r="503">
      <c r="A503" s="4" t="n"/>
      <c r="B503" s="4" t="n"/>
      <c r="C503" s="18" t="n"/>
      <c r="D503" s="16" t="n"/>
      <c r="E503" s="16" t="n"/>
      <c r="F503" s="7">
        <f>D503-E503</f>
        <v/>
      </c>
      <c r="G503">
        <f>IF(A503="","",IFERROR(INDEX(Map_Line,MATCH(A503,Map_Code,0)),"UNMAPPED"))</f>
        <v/>
      </c>
      <c r="H503">
        <f>IF(A503="","",IFERROR(INDEX(Map_Stmt,MATCH(A503,Map_Code,0)),"UNMAPPED"))</f>
        <v/>
      </c>
      <c r="I503" s="7">
        <f>IF(A503="",0,IFERROR(F503*INDEX(Map_Sign,MATCH(A503,Map_Code,0)),0))</f>
        <v/>
      </c>
      <c r="J503">
        <f>IF(C503="",0,YEAR(C503))</f>
        <v/>
      </c>
      <c r="K503">
        <f>IF(C503="",0,MONTH(C503))</f>
        <v/>
      </c>
    </row>
    <row r="504">
      <c r="A504" s="4" t="n"/>
      <c r="B504" s="4" t="n"/>
      <c r="C504" s="18" t="n"/>
      <c r="D504" s="16" t="n"/>
      <c r="E504" s="16" t="n"/>
      <c r="F504" s="7">
        <f>D504-E504</f>
        <v/>
      </c>
      <c r="G504">
        <f>IF(A504="","",IFERROR(INDEX(Map_Line,MATCH(A504,Map_Code,0)),"UNMAPPED"))</f>
        <v/>
      </c>
      <c r="H504">
        <f>IF(A504="","",IFERROR(INDEX(Map_Stmt,MATCH(A504,Map_Code,0)),"UNMAPPED"))</f>
        <v/>
      </c>
      <c r="I504" s="7">
        <f>IF(A504="",0,IFERROR(F504*INDEX(Map_Sign,MATCH(A504,Map_Code,0)),0))</f>
        <v/>
      </c>
      <c r="J504">
        <f>IF(C504="",0,YEAR(C504))</f>
        <v/>
      </c>
      <c r="K504">
        <f>IF(C504="",0,MONTH(C504))</f>
        <v/>
      </c>
    </row>
    <row r="505">
      <c r="A505" s="4" t="n"/>
      <c r="B505" s="4" t="n"/>
      <c r="C505" s="18" t="n"/>
      <c r="D505" s="16" t="n"/>
      <c r="E505" s="16" t="n"/>
      <c r="F505" s="7">
        <f>D505-E505</f>
        <v/>
      </c>
      <c r="G505">
        <f>IF(A505="","",IFERROR(INDEX(Map_Line,MATCH(A505,Map_Code,0)),"UNMAPPED"))</f>
        <v/>
      </c>
      <c r="H505">
        <f>IF(A505="","",IFERROR(INDEX(Map_Stmt,MATCH(A505,Map_Code,0)),"UNMAPPED"))</f>
        <v/>
      </c>
      <c r="I505" s="7">
        <f>IF(A505="",0,IFERROR(F505*INDEX(Map_Sign,MATCH(A505,Map_Code,0)),0))</f>
        <v/>
      </c>
      <c r="J505">
        <f>IF(C505="",0,YEAR(C505))</f>
        <v/>
      </c>
      <c r="K505">
        <f>IF(C505="",0,MONTH(C505))</f>
        <v/>
      </c>
    </row>
    <row r="506">
      <c r="A506" s="4" t="n"/>
      <c r="B506" s="4" t="n"/>
      <c r="C506" s="18" t="n"/>
      <c r="D506" s="16" t="n"/>
      <c r="E506" s="16" t="n"/>
      <c r="F506" s="7">
        <f>D506-E506</f>
        <v/>
      </c>
      <c r="G506">
        <f>IF(A506="","",IFERROR(INDEX(Map_Line,MATCH(A506,Map_Code,0)),"UNMAPPED"))</f>
        <v/>
      </c>
      <c r="H506">
        <f>IF(A506="","",IFERROR(INDEX(Map_Stmt,MATCH(A506,Map_Code,0)),"UNMAPPED"))</f>
        <v/>
      </c>
      <c r="I506" s="7">
        <f>IF(A506="",0,IFERROR(F506*INDEX(Map_Sign,MATCH(A506,Map_Code,0)),0))</f>
        <v/>
      </c>
      <c r="J506">
        <f>IF(C506="",0,YEAR(C506))</f>
        <v/>
      </c>
      <c r="K506">
        <f>IF(C506="",0,MONTH(C506))</f>
        <v/>
      </c>
    </row>
    <row r="507">
      <c r="A507" s="4" t="n"/>
      <c r="B507" s="4" t="n"/>
      <c r="C507" s="18" t="n"/>
      <c r="D507" s="16" t="n"/>
      <c r="E507" s="16" t="n"/>
      <c r="F507" s="7">
        <f>D507-E507</f>
        <v/>
      </c>
      <c r="G507">
        <f>IF(A507="","",IFERROR(INDEX(Map_Line,MATCH(A507,Map_Code,0)),"UNMAPPED"))</f>
        <v/>
      </c>
      <c r="H507">
        <f>IF(A507="","",IFERROR(INDEX(Map_Stmt,MATCH(A507,Map_Code,0)),"UNMAPPED"))</f>
        <v/>
      </c>
      <c r="I507" s="7">
        <f>IF(A507="",0,IFERROR(F507*INDEX(Map_Sign,MATCH(A507,Map_Code,0)),0))</f>
        <v/>
      </c>
      <c r="J507">
        <f>IF(C507="",0,YEAR(C507))</f>
        <v/>
      </c>
      <c r="K507">
        <f>IF(C507="",0,MONTH(C507))</f>
        <v/>
      </c>
    </row>
    <row r="508">
      <c r="A508" s="4" t="n"/>
      <c r="B508" s="4" t="n"/>
      <c r="C508" s="18" t="n"/>
      <c r="D508" s="16" t="n"/>
      <c r="E508" s="16" t="n"/>
      <c r="F508" s="7">
        <f>D508-E508</f>
        <v/>
      </c>
      <c r="G508">
        <f>IF(A508="","",IFERROR(INDEX(Map_Line,MATCH(A508,Map_Code,0)),"UNMAPPED"))</f>
        <v/>
      </c>
      <c r="H508">
        <f>IF(A508="","",IFERROR(INDEX(Map_Stmt,MATCH(A508,Map_Code,0)),"UNMAPPED"))</f>
        <v/>
      </c>
      <c r="I508" s="7">
        <f>IF(A508="",0,IFERROR(F508*INDEX(Map_Sign,MATCH(A508,Map_Code,0)),0))</f>
        <v/>
      </c>
      <c r="J508">
        <f>IF(C508="",0,YEAR(C508))</f>
        <v/>
      </c>
      <c r="K508">
        <f>IF(C508="",0,MONTH(C508))</f>
        <v/>
      </c>
    </row>
    <row r="509">
      <c r="A509" s="4" t="n"/>
      <c r="B509" s="4" t="n"/>
      <c r="C509" s="18" t="n"/>
      <c r="D509" s="16" t="n"/>
      <c r="E509" s="16" t="n"/>
      <c r="F509" s="7">
        <f>D509-E509</f>
        <v/>
      </c>
      <c r="G509">
        <f>IF(A509="","",IFERROR(INDEX(Map_Line,MATCH(A509,Map_Code,0)),"UNMAPPED"))</f>
        <v/>
      </c>
      <c r="H509">
        <f>IF(A509="","",IFERROR(INDEX(Map_Stmt,MATCH(A509,Map_Code,0)),"UNMAPPED"))</f>
        <v/>
      </c>
      <c r="I509" s="7">
        <f>IF(A509="",0,IFERROR(F509*INDEX(Map_Sign,MATCH(A509,Map_Code,0)),0))</f>
        <v/>
      </c>
      <c r="J509">
        <f>IF(C509="",0,YEAR(C509))</f>
        <v/>
      </c>
      <c r="K509">
        <f>IF(C509="",0,MONTH(C509))</f>
        <v/>
      </c>
    </row>
    <row r="510">
      <c r="A510" s="4" t="n"/>
      <c r="B510" s="4" t="n"/>
      <c r="C510" s="18" t="n"/>
      <c r="D510" s="16" t="n"/>
      <c r="E510" s="16" t="n"/>
      <c r="F510" s="7">
        <f>D510-E510</f>
        <v/>
      </c>
      <c r="G510">
        <f>IF(A510="","",IFERROR(INDEX(Map_Line,MATCH(A510,Map_Code,0)),"UNMAPPED"))</f>
        <v/>
      </c>
      <c r="H510">
        <f>IF(A510="","",IFERROR(INDEX(Map_Stmt,MATCH(A510,Map_Code,0)),"UNMAPPED"))</f>
        <v/>
      </c>
      <c r="I510" s="7">
        <f>IF(A510="",0,IFERROR(F510*INDEX(Map_Sign,MATCH(A510,Map_Code,0)),0))</f>
        <v/>
      </c>
      <c r="J510">
        <f>IF(C510="",0,YEAR(C510))</f>
        <v/>
      </c>
      <c r="K510">
        <f>IF(C510="",0,MONTH(C510))</f>
        <v/>
      </c>
    </row>
    <row r="511">
      <c r="A511" s="4" t="n"/>
      <c r="B511" s="4" t="n"/>
      <c r="C511" s="18" t="n"/>
      <c r="D511" s="16" t="n"/>
      <c r="E511" s="16" t="n"/>
      <c r="F511" s="7">
        <f>D511-E511</f>
        <v/>
      </c>
      <c r="G511">
        <f>IF(A511="","",IFERROR(INDEX(Map_Line,MATCH(A511,Map_Code,0)),"UNMAPPED"))</f>
        <v/>
      </c>
      <c r="H511">
        <f>IF(A511="","",IFERROR(INDEX(Map_Stmt,MATCH(A511,Map_Code,0)),"UNMAPPED"))</f>
        <v/>
      </c>
      <c r="I511" s="7">
        <f>IF(A511="",0,IFERROR(F511*INDEX(Map_Sign,MATCH(A511,Map_Code,0)),0))</f>
        <v/>
      </c>
      <c r="J511">
        <f>IF(C511="",0,YEAR(C511))</f>
        <v/>
      </c>
      <c r="K511">
        <f>IF(C511="",0,MONTH(C511))</f>
        <v/>
      </c>
    </row>
    <row r="512">
      <c r="A512" s="4" t="n"/>
      <c r="B512" s="4" t="n"/>
      <c r="C512" s="18" t="n"/>
      <c r="D512" s="16" t="n"/>
      <c r="E512" s="16" t="n"/>
      <c r="F512" s="7">
        <f>D512-E512</f>
        <v/>
      </c>
      <c r="G512">
        <f>IF(A512="","",IFERROR(INDEX(Map_Line,MATCH(A512,Map_Code,0)),"UNMAPPED"))</f>
        <v/>
      </c>
      <c r="H512">
        <f>IF(A512="","",IFERROR(INDEX(Map_Stmt,MATCH(A512,Map_Code,0)),"UNMAPPED"))</f>
        <v/>
      </c>
      <c r="I512" s="7">
        <f>IF(A512="",0,IFERROR(F512*INDEX(Map_Sign,MATCH(A512,Map_Code,0)),0))</f>
        <v/>
      </c>
      <c r="J512">
        <f>IF(C512="",0,YEAR(C512))</f>
        <v/>
      </c>
      <c r="K512">
        <f>IF(C512="",0,MONTH(C512))</f>
        <v/>
      </c>
    </row>
    <row r="513">
      <c r="A513" s="4" t="n"/>
      <c r="B513" s="4" t="n"/>
      <c r="C513" s="18" t="n"/>
      <c r="D513" s="16" t="n"/>
      <c r="E513" s="16" t="n"/>
      <c r="F513" s="7">
        <f>D513-E513</f>
        <v/>
      </c>
      <c r="G513">
        <f>IF(A513="","",IFERROR(INDEX(Map_Line,MATCH(A513,Map_Code,0)),"UNMAPPED"))</f>
        <v/>
      </c>
      <c r="H513">
        <f>IF(A513="","",IFERROR(INDEX(Map_Stmt,MATCH(A513,Map_Code,0)),"UNMAPPED"))</f>
        <v/>
      </c>
      <c r="I513" s="7">
        <f>IF(A513="",0,IFERROR(F513*INDEX(Map_Sign,MATCH(A513,Map_Code,0)),0))</f>
        <v/>
      </c>
      <c r="J513">
        <f>IF(C513="",0,YEAR(C513))</f>
        <v/>
      </c>
      <c r="K513">
        <f>IF(C513="",0,MONTH(C513))</f>
        <v/>
      </c>
    </row>
    <row r="514">
      <c r="A514" s="4" t="n"/>
      <c r="B514" s="4" t="n"/>
      <c r="C514" s="18" t="n"/>
      <c r="D514" s="16" t="n"/>
      <c r="E514" s="16" t="n"/>
      <c r="F514" s="7">
        <f>D514-E514</f>
        <v/>
      </c>
      <c r="G514">
        <f>IF(A514="","",IFERROR(INDEX(Map_Line,MATCH(A514,Map_Code,0)),"UNMAPPED"))</f>
        <v/>
      </c>
      <c r="H514">
        <f>IF(A514="","",IFERROR(INDEX(Map_Stmt,MATCH(A514,Map_Code,0)),"UNMAPPED"))</f>
        <v/>
      </c>
      <c r="I514" s="7">
        <f>IF(A514="",0,IFERROR(F514*INDEX(Map_Sign,MATCH(A514,Map_Code,0)),0))</f>
        <v/>
      </c>
      <c r="J514">
        <f>IF(C514="",0,YEAR(C514))</f>
        <v/>
      </c>
      <c r="K514">
        <f>IF(C514="",0,MONTH(C514))</f>
        <v/>
      </c>
    </row>
    <row r="515">
      <c r="A515" s="4" t="n"/>
      <c r="B515" s="4" t="n"/>
      <c r="C515" s="18" t="n"/>
      <c r="D515" s="16" t="n"/>
      <c r="E515" s="16" t="n"/>
      <c r="F515" s="7">
        <f>D515-E515</f>
        <v/>
      </c>
      <c r="G515">
        <f>IF(A515="","",IFERROR(INDEX(Map_Line,MATCH(A515,Map_Code,0)),"UNMAPPED"))</f>
        <v/>
      </c>
      <c r="H515">
        <f>IF(A515="","",IFERROR(INDEX(Map_Stmt,MATCH(A515,Map_Code,0)),"UNMAPPED"))</f>
        <v/>
      </c>
      <c r="I515" s="7">
        <f>IF(A515="",0,IFERROR(F515*INDEX(Map_Sign,MATCH(A515,Map_Code,0)),0))</f>
        <v/>
      </c>
      <c r="J515">
        <f>IF(C515="",0,YEAR(C515))</f>
        <v/>
      </c>
      <c r="K515">
        <f>IF(C515="",0,MONTH(C515))</f>
        <v/>
      </c>
    </row>
    <row r="516">
      <c r="A516" s="4" t="n"/>
      <c r="B516" s="4" t="n"/>
      <c r="C516" s="18" t="n"/>
      <c r="D516" s="16" t="n"/>
      <c r="E516" s="16" t="n"/>
      <c r="F516" s="7">
        <f>D516-E516</f>
        <v/>
      </c>
      <c r="G516">
        <f>IF(A516="","",IFERROR(INDEX(Map_Line,MATCH(A516,Map_Code,0)),"UNMAPPED"))</f>
        <v/>
      </c>
      <c r="H516">
        <f>IF(A516="","",IFERROR(INDEX(Map_Stmt,MATCH(A516,Map_Code,0)),"UNMAPPED"))</f>
        <v/>
      </c>
      <c r="I516" s="7">
        <f>IF(A516="",0,IFERROR(F516*INDEX(Map_Sign,MATCH(A516,Map_Code,0)),0))</f>
        <v/>
      </c>
      <c r="J516">
        <f>IF(C516="",0,YEAR(C516))</f>
        <v/>
      </c>
      <c r="K516">
        <f>IF(C516="",0,MONTH(C516))</f>
        <v/>
      </c>
    </row>
    <row r="517">
      <c r="A517" s="4" t="n"/>
      <c r="B517" s="4" t="n"/>
      <c r="C517" s="18" t="n"/>
      <c r="D517" s="16" t="n"/>
      <c r="E517" s="16" t="n"/>
      <c r="F517" s="7">
        <f>D517-E517</f>
        <v/>
      </c>
      <c r="G517">
        <f>IF(A517="","",IFERROR(INDEX(Map_Line,MATCH(A517,Map_Code,0)),"UNMAPPED"))</f>
        <v/>
      </c>
      <c r="H517">
        <f>IF(A517="","",IFERROR(INDEX(Map_Stmt,MATCH(A517,Map_Code,0)),"UNMAPPED"))</f>
        <v/>
      </c>
      <c r="I517" s="7">
        <f>IF(A517="",0,IFERROR(F517*INDEX(Map_Sign,MATCH(A517,Map_Code,0)),0))</f>
        <v/>
      </c>
      <c r="J517">
        <f>IF(C517="",0,YEAR(C517))</f>
        <v/>
      </c>
      <c r="K517">
        <f>IF(C517="",0,MONTH(C517))</f>
        <v/>
      </c>
    </row>
    <row r="518">
      <c r="A518" s="4" t="n"/>
      <c r="B518" s="4" t="n"/>
      <c r="C518" s="18" t="n"/>
      <c r="D518" s="16" t="n"/>
      <c r="E518" s="16" t="n"/>
      <c r="F518" s="7">
        <f>D518-E518</f>
        <v/>
      </c>
      <c r="G518">
        <f>IF(A518="","",IFERROR(INDEX(Map_Line,MATCH(A518,Map_Code,0)),"UNMAPPED"))</f>
        <v/>
      </c>
      <c r="H518">
        <f>IF(A518="","",IFERROR(INDEX(Map_Stmt,MATCH(A518,Map_Code,0)),"UNMAPPED"))</f>
        <v/>
      </c>
      <c r="I518" s="7">
        <f>IF(A518="",0,IFERROR(F518*INDEX(Map_Sign,MATCH(A518,Map_Code,0)),0))</f>
        <v/>
      </c>
      <c r="J518">
        <f>IF(C518="",0,YEAR(C518))</f>
        <v/>
      </c>
      <c r="K518">
        <f>IF(C518="",0,MONTH(C518))</f>
        <v/>
      </c>
    </row>
    <row r="519">
      <c r="A519" s="4" t="n"/>
      <c r="B519" s="4" t="n"/>
      <c r="C519" s="18" t="n"/>
      <c r="D519" s="16" t="n"/>
      <c r="E519" s="16" t="n"/>
      <c r="F519" s="7">
        <f>D519-E519</f>
        <v/>
      </c>
      <c r="G519">
        <f>IF(A519="","",IFERROR(INDEX(Map_Line,MATCH(A519,Map_Code,0)),"UNMAPPED"))</f>
        <v/>
      </c>
      <c r="H519">
        <f>IF(A519="","",IFERROR(INDEX(Map_Stmt,MATCH(A519,Map_Code,0)),"UNMAPPED"))</f>
        <v/>
      </c>
      <c r="I519" s="7">
        <f>IF(A519="",0,IFERROR(F519*INDEX(Map_Sign,MATCH(A519,Map_Code,0)),0))</f>
        <v/>
      </c>
      <c r="J519">
        <f>IF(C519="",0,YEAR(C519))</f>
        <v/>
      </c>
      <c r="K519">
        <f>IF(C519="",0,MONTH(C519))</f>
        <v/>
      </c>
    </row>
    <row r="520">
      <c r="A520" s="4" t="n"/>
      <c r="B520" s="4" t="n"/>
      <c r="C520" s="18" t="n"/>
      <c r="D520" s="16" t="n"/>
      <c r="E520" s="16" t="n"/>
      <c r="F520" s="7">
        <f>D520-E520</f>
        <v/>
      </c>
      <c r="G520">
        <f>IF(A520="","",IFERROR(INDEX(Map_Line,MATCH(A520,Map_Code,0)),"UNMAPPED"))</f>
        <v/>
      </c>
      <c r="H520">
        <f>IF(A520="","",IFERROR(INDEX(Map_Stmt,MATCH(A520,Map_Code,0)),"UNMAPPED"))</f>
        <v/>
      </c>
      <c r="I520" s="7">
        <f>IF(A520="",0,IFERROR(F520*INDEX(Map_Sign,MATCH(A520,Map_Code,0)),0))</f>
        <v/>
      </c>
      <c r="J520">
        <f>IF(C520="",0,YEAR(C520))</f>
        <v/>
      </c>
      <c r="K520">
        <f>IF(C520="",0,MONTH(C520))</f>
        <v/>
      </c>
    </row>
    <row r="521">
      <c r="A521" s="4" t="n"/>
      <c r="B521" s="4" t="n"/>
      <c r="C521" s="18" t="n"/>
      <c r="D521" s="16" t="n"/>
      <c r="E521" s="16" t="n"/>
      <c r="F521" s="7">
        <f>D521-E521</f>
        <v/>
      </c>
      <c r="G521">
        <f>IF(A521="","",IFERROR(INDEX(Map_Line,MATCH(A521,Map_Code,0)),"UNMAPPED"))</f>
        <v/>
      </c>
      <c r="H521">
        <f>IF(A521="","",IFERROR(INDEX(Map_Stmt,MATCH(A521,Map_Code,0)),"UNMAPPED"))</f>
        <v/>
      </c>
      <c r="I521" s="7">
        <f>IF(A521="",0,IFERROR(F521*INDEX(Map_Sign,MATCH(A521,Map_Code,0)),0))</f>
        <v/>
      </c>
      <c r="J521">
        <f>IF(C521="",0,YEAR(C521))</f>
        <v/>
      </c>
      <c r="K521">
        <f>IF(C521="",0,MONTH(C521))</f>
        <v/>
      </c>
    </row>
    <row r="522">
      <c r="A522" s="4" t="n"/>
      <c r="B522" s="4" t="n"/>
      <c r="C522" s="18" t="n"/>
      <c r="D522" s="16" t="n"/>
      <c r="E522" s="16" t="n"/>
      <c r="F522" s="7">
        <f>D522-E522</f>
        <v/>
      </c>
      <c r="G522">
        <f>IF(A522="","",IFERROR(INDEX(Map_Line,MATCH(A522,Map_Code,0)),"UNMAPPED"))</f>
        <v/>
      </c>
      <c r="H522">
        <f>IF(A522="","",IFERROR(INDEX(Map_Stmt,MATCH(A522,Map_Code,0)),"UNMAPPED"))</f>
        <v/>
      </c>
      <c r="I522" s="7">
        <f>IF(A522="",0,IFERROR(F522*INDEX(Map_Sign,MATCH(A522,Map_Code,0)),0))</f>
        <v/>
      </c>
      <c r="J522">
        <f>IF(C522="",0,YEAR(C522))</f>
        <v/>
      </c>
      <c r="K522">
        <f>IF(C522="",0,MONTH(C522))</f>
        <v/>
      </c>
    </row>
    <row r="523">
      <c r="A523" s="4" t="n"/>
      <c r="B523" s="4" t="n"/>
      <c r="C523" s="18" t="n"/>
      <c r="D523" s="16" t="n"/>
      <c r="E523" s="16" t="n"/>
      <c r="F523" s="7">
        <f>D523-E523</f>
        <v/>
      </c>
      <c r="G523">
        <f>IF(A523="","",IFERROR(INDEX(Map_Line,MATCH(A523,Map_Code,0)),"UNMAPPED"))</f>
        <v/>
      </c>
      <c r="H523">
        <f>IF(A523="","",IFERROR(INDEX(Map_Stmt,MATCH(A523,Map_Code,0)),"UNMAPPED"))</f>
        <v/>
      </c>
      <c r="I523" s="7">
        <f>IF(A523="",0,IFERROR(F523*INDEX(Map_Sign,MATCH(A523,Map_Code,0)),0))</f>
        <v/>
      </c>
      <c r="J523">
        <f>IF(C523="",0,YEAR(C523))</f>
        <v/>
      </c>
      <c r="K523">
        <f>IF(C523="",0,MONTH(C523))</f>
        <v/>
      </c>
    </row>
    <row r="524">
      <c r="A524" s="4" t="n"/>
      <c r="B524" s="4" t="n"/>
      <c r="C524" s="18" t="n"/>
      <c r="D524" s="16" t="n"/>
      <c r="E524" s="16" t="n"/>
      <c r="F524" s="7">
        <f>D524-E524</f>
        <v/>
      </c>
      <c r="G524">
        <f>IF(A524="","",IFERROR(INDEX(Map_Line,MATCH(A524,Map_Code,0)),"UNMAPPED"))</f>
        <v/>
      </c>
      <c r="H524">
        <f>IF(A524="","",IFERROR(INDEX(Map_Stmt,MATCH(A524,Map_Code,0)),"UNMAPPED"))</f>
        <v/>
      </c>
      <c r="I524" s="7">
        <f>IF(A524="",0,IFERROR(F524*INDEX(Map_Sign,MATCH(A524,Map_Code,0)),0))</f>
        <v/>
      </c>
      <c r="J524">
        <f>IF(C524="",0,YEAR(C524))</f>
        <v/>
      </c>
      <c r="K524">
        <f>IF(C524="",0,MONTH(C524))</f>
        <v/>
      </c>
    </row>
    <row r="525">
      <c r="A525" s="4" t="n"/>
      <c r="B525" s="4" t="n"/>
      <c r="C525" s="18" t="n"/>
      <c r="D525" s="16" t="n"/>
      <c r="E525" s="16" t="n"/>
      <c r="F525" s="7">
        <f>D525-E525</f>
        <v/>
      </c>
      <c r="G525">
        <f>IF(A525="","",IFERROR(INDEX(Map_Line,MATCH(A525,Map_Code,0)),"UNMAPPED"))</f>
        <v/>
      </c>
      <c r="H525">
        <f>IF(A525="","",IFERROR(INDEX(Map_Stmt,MATCH(A525,Map_Code,0)),"UNMAPPED"))</f>
        <v/>
      </c>
      <c r="I525" s="7">
        <f>IF(A525="",0,IFERROR(F525*INDEX(Map_Sign,MATCH(A525,Map_Code,0)),0))</f>
        <v/>
      </c>
      <c r="J525">
        <f>IF(C525="",0,YEAR(C525))</f>
        <v/>
      </c>
      <c r="K525">
        <f>IF(C525="",0,MONTH(C525))</f>
        <v/>
      </c>
    </row>
    <row r="526">
      <c r="A526" s="4" t="n"/>
      <c r="B526" s="4" t="n"/>
      <c r="C526" s="18" t="n"/>
      <c r="D526" s="16" t="n"/>
      <c r="E526" s="16" t="n"/>
      <c r="F526" s="7">
        <f>D526-E526</f>
        <v/>
      </c>
      <c r="G526">
        <f>IF(A526="","",IFERROR(INDEX(Map_Line,MATCH(A526,Map_Code,0)),"UNMAPPED"))</f>
        <v/>
      </c>
      <c r="H526">
        <f>IF(A526="","",IFERROR(INDEX(Map_Stmt,MATCH(A526,Map_Code,0)),"UNMAPPED"))</f>
        <v/>
      </c>
      <c r="I526" s="7">
        <f>IF(A526="",0,IFERROR(F526*INDEX(Map_Sign,MATCH(A526,Map_Code,0)),0))</f>
        <v/>
      </c>
      <c r="J526">
        <f>IF(C526="",0,YEAR(C526))</f>
        <v/>
      </c>
      <c r="K526">
        <f>IF(C526="",0,MONTH(C526))</f>
        <v/>
      </c>
    </row>
    <row r="527">
      <c r="A527" s="4" t="n"/>
      <c r="B527" s="4" t="n"/>
      <c r="C527" s="18" t="n"/>
      <c r="D527" s="16" t="n"/>
      <c r="E527" s="16" t="n"/>
      <c r="F527" s="7">
        <f>D527-E527</f>
        <v/>
      </c>
      <c r="G527">
        <f>IF(A527="","",IFERROR(INDEX(Map_Line,MATCH(A527,Map_Code,0)),"UNMAPPED"))</f>
        <v/>
      </c>
      <c r="H527">
        <f>IF(A527="","",IFERROR(INDEX(Map_Stmt,MATCH(A527,Map_Code,0)),"UNMAPPED"))</f>
        <v/>
      </c>
      <c r="I527" s="7">
        <f>IF(A527="",0,IFERROR(F527*INDEX(Map_Sign,MATCH(A527,Map_Code,0)),0))</f>
        <v/>
      </c>
      <c r="J527">
        <f>IF(C527="",0,YEAR(C527))</f>
        <v/>
      </c>
      <c r="K527">
        <f>IF(C527="",0,MONTH(C527))</f>
        <v/>
      </c>
    </row>
    <row r="528">
      <c r="A528" s="4" t="n"/>
      <c r="B528" s="4" t="n"/>
      <c r="C528" s="18" t="n"/>
      <c r="D528" s="16" t="n"/>
      <c r="E528" s="16" t="n"/>
      <c r="F528" s="7">
        <f>D528-E528</f>
        <v/>
      </c>
      <c r="G528">
        <f>IF(A528="","",IFERROR(INDEX(Map_Line,MATCH(A528,Map_Code,0)),"UNMAPPED"))</f>
        <v/>
      </c>
      <c r="H528">
        <f>IF(A528="","",IFERROR(INDEX(Map_Stmt,MATCH(A528,Map_Code,0)),"UNMAPPED"))</f>
        <v/>
      </c>
      <c r="I528" s="7">
        <f>IF(A528="",0,IFERROR(F528*INDEX(Map_Sign,MATCH(A528,Map_Code,0)),0))</f>
        <v/>
      </c>
      <c r="J528">
        <f>IF(C528="",0,YEAR(C528))</f>
        <v/>
      </c>
      <c r="K528">
        <f>IF(C528="",0,MONTH(C528))</f>
        <v/>
      </c>
    </row>
    <row r="529">
      <c r="A529" s="4" t="n"/>
      <c r="B529" s="4" t="n"/>
      <c r="C529" s="18" t="n"/>
      <c r="D529" s="16" t="n"/>
      <c r="E529" s="16" t="n"/>
      <c r="F529" s="7">
        <f>D529-E529</f>
        <v/>
      </c>
      <c r="G529">
        <f>IF(A529="","",IFERROR(INDEX(Map_Line,MATCH(A529,Map_Code,0)),"UNMAPPED"))</f>
        <v/>
      </c>
      <c r="H529">
        <f>IF(A529="","",IFERROR(INDEX(Map_Stmt,MATCH(A529,Map_Code,0)),"UNMAPPED"))</f>
        <v/>
      </c>
      <c r="I529" s="7">
        <f>IF(A529="",0,IFERROR(F529*INDEX(Map_Sign,MATCH(A529,Map_Code,0)),0))</f>
        <v/>
      </c>
      <c r="J529">
        <f>IF(C529="",0,YEAR(C529))</f>
        <v/>
      </c>
      <c r="K529">
        <f>IF(C529="",0,MONTH(C529))</f>
        <v/>
      </c>
    </row>
    <row r="530">
      <c r="A530" s="4" t="n"/>
      <c r="B530" s="4" t="n"/>
      <c r="C530" s="18" t="n"/>
      <c r="D530" s="16" t="n"/>
      <c r="E530" s="16" t="n"/>
      <c r="F530" s="7">
        <f>D530-E530</f>
        <v/>
      </c>
      <c r="G530">
        <f>IF(A530="","",IFERROR(INDEX(Map_Line,MATCH(A530,Map_Code,0)),"UNMAPPED"))</f>
        <v/>
      </c>
      <c r="H530">
        <f>IF(A530="","",IFERROR(INDEX(Map_Stmt,MATCH(A530,Map_Code,0)),"UNMAPPED"))</f>
        <v/>
      </c>
      <c r="I530" s="7">
        <f>IF(A530="",0,IFERROR(F530*INDEX(Map_Sign,MATCH(A530,Map_Code,0)),0))</f>
        <v/>
      </c>
      <c r="J530">
        <f>IF(C530="",0,YEAR(C530))</f>
        <v/>
      </c>
      <c r="K530">
        <f>IF(C530="",0,MONTH(C530))</f>
        <v/>
      </c>
    </row>
    <row r="531">
      <c r="A531" s="4" t="n"/>
      <c r="B531" s="4" t="n"/>
      <c r="C531" s="18" t="n"/>
      <c r="D531" s="16" t="n"/>
      <c r="E531" s="16" t="n"/>
      <c r="F531" s="7">
        <f>D531-E531</f>
        <v/>
      </c>
      <c r="G531">
        <f>IF(A531="","",IFERROR(INDEX(Map_Line,MATCH(A531,Map_Code,0)),"UNMAPPED"))</f>
        <v/>
      </c>
      <c r="H531">
        <f>IF(A531="","",IFERROR(INDEX(Map_Stmt,MATCH(A531,Map_Code,0)),"UNMAPPED"))</f>
        <v/>
      </c>
      <c r="I531" s="7">
        <f>IF(A531="",0,IFERROR(F531*INDEX(Map_Sign,MATCH(A531,Map_Code,0)),0))</f>
        <v/>
      </c>
      <c r="J531">
        <f>IF(C531="",0,YEAR(C531))</f>
        <v/>
      </c>
      <c r="K531">
        <f>IF(C531="",0,MONTH(C531))</f>
        <v/>
      </c>
    </row>
    <row r="532">
      <c r="A532" s="4" t="n"/>
      <c r="B532" s="4" t="n"/>
      <c r="C532" s="18" t="n"/>
      <c r="D532" s="16" t="n"/>
      <c r="E532" s="16" t="n"/>
      <c r="F532" s="7">
        <f>D532-E532</f>
        <v/>
      </c>
      <c r="G532">
        <f>IF(A532="","",IFERROR(INDEX(Map_Line,MATCH(A532,Map_Code,0)),"UNMAPPED"))</f>
        <v/>
      </c>
      <c r="H532">
        <f>IF(A532="","",IFERROR(INDEX(Map_Stmt,MATCH(A532,Map_Code,0)),"UNMAPPED"))</f>
        <v/>
      </c>
      <c r="I532" s="7">
        <f>IF(A532="",0,IFERROR(F532*INDEX(Map_Sign,MATCH(A532,Map_Code,0)),0))</f>
        <v/>
      </c>
      <c r="J532">
        <f>IF(C532="",0,YEAR(C532))</f>
        <v/>
      </c>
      <c r="K532">
        <f>IF(C532="",0,MONTH(C532))</f>
        <v/>
      </c>
    </row>
    <row r="533">
      <c r="A533" s="4" t="n"/>
      <c r="B533" s="4" t="n"/>
      <c r="C533" s="18" t="n"/>
      <c r="D533" s="16" t="n"/>
      <c r="E533" s="16" t="n"/>
      <c r="F533" s="7">
        <f>D533-E533</f>
        <v/>
      </c>
      <c r="G533">
        <f>IF(A533="","",IFERROR(INDEX(Map_Line,MATCH(A533,Map_Code,0)),"UNMAPPED"))</f>
        <v/>
      </c>
      <c r="H533">
        <f>IF(A533="","",IFERROR(INDEX(Map_Stmt,MATCH(A533,Map_Code,0)),"UNMAPPED"))</f>
        <v/>
      </c>
      <c r="I533" s="7">
        <f>IF(A533="",0,IFERROR(F533*INDEX(Map_Sign,MATCH(A533,Map_Code,0)),0))</f>
        <v/>
      </c>
      <c r="J533">
        <f>IF(C533="",0,YEAR(C533))</f>
        <v/>
      </c>
      <c r="K533">
        <f>IF(C533="",0,MONTH(C533))</f>
        <v/>
      </c>
    </row>
    <row r="534">
      <c r="A534" s="4" t="n"/>
      <c r="B534" s="4" t="n"/>
      <c r="C534" s="18" t="n"/>
      <c r="D534" s="16" t="n"/>
      <c r="E534" s="16" t="n"/>
      <c r="F534" s="7">
        <f>D534-E534</f>
        <v/>
      </c>
      <c r="G534">
        <f>IF(A534="","",IFERROR(INDEX(Map_Line,MATCH(A534,Map_Code,0)),"UNMAPPED"))</f>
        <v/>
      </c>
      <c r="H534">
        <f>IF(A534="","",IFERROR(INDEX(Map_Stmt,MATCH(A534,Map_Code,0)),"UNMAPPED"))</f>
        <v/>
      </c>
      <c r="I534" s="7">
        <f>IF(A534="",0,IFERROR(F534*INDEX(Map_Sign,MATCH(A534,Map_Code,0)),0))</f>
        <v/>
      </c>
      <c r="J534">
        <f>IF(C534="",0,YEAR(C534))</f>
        <v/>
      </c>
      <c r="K534">
        <f>IF(C534="",0,MONTH(C534))</f>
        <v/>
      </c>
    </row>
    <row r="535">
      <c r="A535" s="4" t="n"/>
      <c r="B535" s="4" t="n"/>
      <c r="C535" s="18" t="n"/>
      <c r="D535" s="16" t="n"/>
      <c r="E535" s="16" t="n"/>
      <c r="F535" s="7">
        <f>D535-E535</f>
        <v/>
      </c>
      <c r="G535">
        <f>IF(A535="","",IFERROR(INDEX(Map_Line,MATCH(A535,Map_Code,0)),"UNMAPPED"))</f>
        <v/>
      </c>
      <c r="H535">
        <f>IF(A535="","",IFERROR(INDEX(Map_Stmt,MATCH(A535,Map_Code,0)),"UNMAPPED"))</f>
        <v/>
      </c>
      <c r="I535" s="7">
        <f>IF(A535="",0,IFERROR(F535*INDEX(Map_Sign,MATCH(A535,Map_Code,0)),0))</f>
        <v/>
      </c>
      <c r="J535">
        <f>IF(C535="",0,YEAR(C535))</f>
        <v/>
      </c>
      <c r="K535">
        <f>IF(C535="",0,MONTH(C535))</f>
        <v/>
      </c>
    </row>
    <row r="536">
      <c r="A536" s="4" t="n"/>
      <c r="B536" s="4" t="n"/>
      <c r="C536" s="18" t="n"/>
      <c r="D536" s="16" t="n"/>
      <c r="E536" s="16" t="n"/>
      <c r="F536" s="7">
        <f>D536-E536</f>
        <v/>
      </c>
      <c r="G536">
        <f>IF(A536="","",IFERROR(INDEX(Map_Line,MATCH(A536,Map_Code,0)),"UNMAPPED"))</f>
        <v/>
      </c>
      <c r="H536">
        <f>IF(A536="","",IFERROR(INDEX(Map_Stmt,MATCH(A536,Map_Code,0)),"UNMAPPED"))</f>
        <v/>
      </c>
      <c r="I536" s="7">
        <f>IF(A536="",0,IFERROR(F536*INDEX(Map_Sign,MATCH(A536,Map_Code,0)),0))</f>
        <v/>
      </c>
      <c r="J536">
        <f>IF(C536="",0,YEAR(C536))</f>
        <v/>
      </c>
      <c r="K536">
        <f>IF(C536="",0,MONTH(C536))</f>
        <v/>
      </c>
    </row>
    <row r="537">
      <c r="A537" s="4" t="n"/>
      <c r="B537" s="4" t="n"/>
      <c r="C537" s="18" t="n"/>
      <c r="D537" s="16" t="n"/>
      <c r="E537" s="16" t="n"/>
      <c r="F537" s="7">
        <f>D537-E537</f>
        <v/>
      </c>
      <c r="G537">
        <f>IF(A537="","",IFERROR(INDEX(Map_Line,MATCH(A537,Map_Code,0)),"UNMAPPED"))</f>
        <v/>
      </c>
      <c r="H537">
        <f>IF(A537="","",IFERROR(INDEX(Map_Stmt,MATCH(A537,Map_Code,0)),"UNMAPPED"))</f>
        <v/>
      </c>
      <c r="I537" s="7">
        <f>IF(A537="",0,IFERROR(F537*INDEX(Map_Sign,MATCH(A537,Map_Code,0)),0))</f>
        <v/>
      </c>
      <c r="J537">
        <f>IF(C537="",0,YEAR(C537))</f>
        <v/>
      </c>
      <c r="K537">
        <f>IF(C537="",0,MONTH(C537))</f>
        <v/>
      </c>
    </row>
    <row r="538">
      <c r="A538" s="4" t="n"/>
      <c r="B538" s="4" t="n"/>
      <c r="C538" s="18" t="n"/>
      <c r="D538" s="16" t="n"/>
      <c r="E538" s="16" t="n"/>
      <c r="F538" s="7">
        <f>D538-E538</f>
        <v/>
      </c>
      <c r="G538">
        <f>IF(A538="","",IFERROR(INDEX(Map_Line,MATCH(A538,Map_Code,0)),"UNMAPPED"))</f>
        <v/>
      </c>
      <c r="H538">
        <f>IF(A538="","",IFERROR(INDEX(Map_Stmt,MATCH(A538,Map_Code,0)),"UNMAPPED"))</f>
        <v/>
      </c>
      <c r="I538" s="7">
        <f>IF(A538="",0,IFERROR(F538*INDEX(Map_Sign,MATCH(A538,Map_Code,0)),0))</f>
        <v/>
      </c>
      <c r="J538">
        <f>IF(C538="",0,YEAR(C538))</f>
        <v/>
      </c>
      <c r="K538">
        <f>IF(C538="",0,MONTH(C538))</f>
        <v/>
      </c>
    </row>
    <row r="539">
      <c r="A539" s="4" t="n"/>
      <c r="B539" s="4" t="n"/>
      <c r="C539" s="18" t="n"/>
      <c r="D539" s="16" t="n"/>
      <c r="E539" s="16" t="n"/>
      <c r="F539" s="7">
        <f>D539-E539</f>
        <v/>
      </c>
      <c r="G539">
        <f>IF(A539="","",IFERROR(INDEX(Map_Line,MATCH(A539,Map_Code,0)),"UNMAPPED"))</f>
        <v/>
      </c>
      <c r="H539">
        <f>IF(A539="","",IFERROR(INDEX(Map_Stmt,MATCH(A539,Map_Code,0)),"UNMAPPED"))</f>
        <v/>
      </c>
      <c r="I539" s="7">
        <f>IF(A539="",0,IFERROR(F539*INDEX(Map_Sign,MATCH(A539,Map_Code,0)),0))</f>
        <v/>
      </c>
      <c r="J539">
        <f>IF(C539="",0,YEAR(C539))</f>
        <v/>
      </c>
      <c r="K539">
        <f>IF(C539="",0,MONTH(C539))</f>
        <v/>
      </c>
    </row>
    <row r="540">
      <c r="A540" s="4" t="n"/>
      <c r="B540" s="4" t="n"/>
      <c r="C540" s="18" t="n"/>
      <c r="D540" s="16" t="n"/>
      <c r="E540" s="16" t="n"/>
      <c r="F540" s="7">
        <f>D540-E540</f>
        <v/>
      </c>
      <c r="G540">
        <f>IF(A540="","",IFERROR(INDEX(Map_Line,MATCH(A540,Map_Code,0)),"UNMAPPED"))</f>
        <v/>
      </c>
      <c r="H540">
        <f>IF(A540="","",IFERROR(INDEX(Map_Stmt,MATCH(A540,Map_Code,0)),"UNMAPPED"))</f>
        <v/>
      </c>
      <c r="I540" s="7">
        <f>IF(A540="",0,IFERROR(F540*INDEX(Map_Sign,MATCH(A540,Map_Code,0)),0))</f>
        <v/>
      </c>
      <c r="J540">
        <f>IF(C540="",0,YEAR(C540))</f>
        <v/>
      </c>
      <c r="K540">
        <f>IF(C540="",0,MONTH(C540))</f>
        <v/>
      </c>
    </row>
    <row r="541">
      <c r="A541" s="4" t="n"/>
      <c r="B541" s="4" t="n"/>
      <c r="C541" s="18" t="n"/>
      <c r="D541" s="16" t="n"/>
      <c r="E541" s="16" t="n"/>
      <c r="F541" s="7">
        <f>D541-E541</f>
        <v/>
      </c>
      <c r="G541">
        <f>IF(A541="","",IFERROR(INDEX(Map_Line,MATCH(A541,Map_Code,0)),"UNMAPPED"))</f>
        <v/>
      </c>
      <c r="H541">
        <f>IF(A541="","",IFERROR(INDEX(Map_Stmt,MATCH(A541,Map_Code,0)),"UNMAPPED"))</f>
        <v/>
      </c>
      <c r="I541" s="7">
        <f>IF(A541="",0,IFERROR(F541*INDEX(Map_Sign,MATCH(A541,Map_Code,0)),0))</f>
        <v/>
      </c>
      <c r="J541">
        <f>IF(C541="",0,YEAR(C541))</f>
        <v/>
      </c>
      <c r="K541">
        <f>IF(C541="",0,MONTH(C541))</f>
        <v/>
      </c>
    </row>
    <row r="542">
      <c r="A542" s="4" t="n"/>
      <c r="B542" s="4" t="n"/>
      <c r="C542" s="18" t="n"/>
      <c r="D542" s="16" t="n"/>
      <c r="E542" s="16" t="n"/>
      <c r="F542" s="7">
        <f>D542-E542</f>
        <v/>
      </c>
      <c r="G542">
        <f>IF(A542="","",IFERROR(INDEX(Map_Line,MATCH(A542,Map_Code,0)),"UNMAPPED"))</f>
        <v/>
      </c>
      <c r="H542">
        <f>IF(A542="","",IFERROR(INDEX(Map_Stmt,MATCH(A542,Map_Code,0)),"UNMAPPED"))</f>
        <v/>
      </c>
      <c r="I542" s="7">
        <f>IF(A542="",0,IFERROR(F542*INDEX(Map_Sign,MATCH(A542,Map_Code,0)),0))</f>
        <v/>
      </c>
      <c r="J542">
        <f>IF(C542="",0,YEAR(C542))</f>
        <v/>
      </c>
      <c r="K542">
        <f>IF(C542="",0,MONTH(C542))</f>
        <v/>
      </c>
    </row>
    <row r="543">
      <c r="A543" s="4" t="n"/>
      <c r="B543" s="4" t="n"/>
      <c r="C543" s="18" t="n"/>
      <c r="D543" s="16" t="n"/>
      <c r="E543" s="16" t="n"/>
      <c r="F543" s="7">
        <f>D543-E543</f>
        <v/>
      </c>
      <c r="G543">
        <f>IF(A543="","",IFERROR(INDEX(Map_Line,MATCH(A543,Map_Code,0)),"UNMAPPED"))</f>
        <v/>
      </c>
      <c r="H543">
        <f>IF(A543="","",IFERROR(INDEX(Map_Stmt,MATCH(A543,Map_Code,0)),"UNMAPPED"))</f>
        <v/>
      </c>
      <c r="I543" s="7">
        <f>IF(A543="",0,IFERROR(F543*INDEX(Map_Sign,MATCH(A543,Map_Code,0)),0))</f>
        <v/>
      </c>
      <c r="J543">
        <f>IF(C543="",0,YEAR(C543))</f>
        <v/>
      </c>
      <c r="K543">
        <f>IF(C543="",0,MONTH(C543))</f>
        <v/>
      </c>
    </row>
    <row r="544">
      <c r="A544" s="4" t="n"/>
      <c r="B544" s="4" t="n"/>
      <c r="C544" s="18" t="n"/>
      <c r="D544" s="16" t="n"/>
      <c r="E544" s="16" t="n"/>
      <c r="F544" s="7">
        <f>D544-E544</f>
        <v/>
      </c>
      <c r="G544">
        <f>IF(A544="","",IFERROR(INDEX(Map_Line,MATCH(A544,Map_Code,0)),"UNMAPPED"))</f>
        <v/>
      </c>
      <c r="H544">
        <f>IF(A544="","",IFERROR(INDEX(Map_Stmt,MATCH(A544,Map_Code,0)),"UNMAPPED"))</f>
        <v/>
      </c>
      <c r="I544" s="7">
        <f>IF(A544="",0,IFERROR(F544*INDEX(Map_Sign,MATCH(A544,Map_Code,0)),0))</f>
        <v/>
      </c>
      <c r="J544">
        <f>IF(C544="",0,YEAR(C544))</f>
        <v/>
      </c>
      <c r="K544">
        <f>IF(C544="",0,MONTH(C544))</f>
        <v/>
      </c>
    </row>
    <row r="545">
      <c r="A545" s="4" t="n"/>
      <c r="B545" s="4" t="n"/>
      <c r="C545" s="18" t="n"/>
      <c r="D545" s="16" t="n"/>
      <c r="E545" s="16" t="n"/>
      <c r="F545" s="7">
        <f>D545-E545</f>
        <v/>
      </c>
      <c r="G545">
        <f>IF(A545="","",IFERROR(INDEX(Map_Line,MATCH(A545,Map_Code,0)),"UNMAPPED"))</f>
        <v/>
      </c>
      <c r="H545">
        <f>IF(A545="","",IFERROR(INDEX(Map_Stmt,MATCH(A545,Map_Code,0)),"UNMAPPED"))</f>
        <v/>
      </c>
      <c r="I545" s="7">
        <f>IF(A545="",0,IFERROR(F545*INDEX(Map_Sign,MATCH(A545,Map_Code,0)),0))</f>
        <v/>
      </c>
      <c r="J545">
        <f>IF(C545="",0,YEAR(C545))</f>
        <v/>
      </c>
      <c r="K545">
        <f>IF(C545="",0,MONTH(C545))</f>
        <v/>
      </c>
    </row>
    <row r="546">
      <c r="A546" s="4" t="n"/>
      <c r="B546" s="4" t="n"/>
      <c r="C546" s="18" t="n"/>
      <c r="D546" s="16" t="n"/>
      <c r="E546" s="16" t="n"/>
      <c r="F546" s="7">
        <f>D546-E546</f>
        <v/>
      </c>
      <c r="G546">
        <f>IF(A546="","",IFERROR(INDEX(Map_Line,MATCH(A546,Map_Code,0)),"UNMAPPED"))</f>
        <v/>
      </c>
      <c r="H546">
        <f>IF(A546="","",IFERROR(INDEX(Map_Stmt,MATCH(A546,Map_Code,0)),"UNMAPPED"))</f>
        <v/>
      </c>
      <c r="I546" s="7">
        <f>IF(A546="",0,IFERROR(F546*INDEX(Map_Sign,MATCH(A546,Map_Code,0)),0))</f>
        <v/>
      </c>
      <c r="J546">
        <f>IF(C546="",0,YEAR(C546))</f>
        <v/>
      </c>
      <c r="K546">
        <f>IF(C546="",0,MONTH(C546))</f>
        <v/>
      </c>
    </row>
    <row r="547">
      <c r="A547" s="4" t="n"/>
      <c r="B547" s="4" t="n"/>
      <c r="C547" s="18" t="n"/>
      <c r="D547" s="16" t="n"/>
      <c r="E547" s="16" t="n"/>
      <c r="F547" s="7">
        <f>D547-E547</f>
        <v/>
      </c>
      <c r="G547">
        <f>IF(A547="","",IFERROR(INDEX(Map_Line,MATCH(A547,Map_Code,0)),"UNMAPPED"))</f>
        <v/>
      </c>
      <c r="H547">
        <f>IF(A547="","",IFERROR(INDEX(Map_Stmt,MATCH(A547,Map_Code,0)),"UNMAPPED"))</f>
        <v/>
      </c>
      <c r="I547" s="7">
        <f>IF(A547="",0,IFERROR(F547*INDEX(Map_Sign,MATCH(A547,Map_Code,0)),0))</f>
        <v/>
      </c>
      <c r="J547">
        <f>IF(C547="",0,YEAR(C547))</f>
        <v/>
      </c>
      <c r="K547">
        <f>IF(C547="",0,MONTH(C547))</f>
        <v/>
      </c>
    </row>
    <row r="548">
      <c r="A548" s="4" t="n"/>
      <c r="B548" s="4" t="n"/>
      <c r="C548" s="18" t="n"/>
      <c r="D548" s="16" t="n"/>
      <c r="E548" s="16" t="n"/>
      <c r="F548" s="7">
        <f>D548-E548</f>
        <v/>
      </c>
      <c r="G548">
        <f>IF(A548="","",IFERROR(INDEX(Map_Line,MATCH(A548,Map_Code,0)),"UNMAPPED"))</f>
        <v/>
      </c>
      <c r="H548">
        <f>IF(A548="","",IFERROR(INDEX(Map_Stmt,MATCH(A548,Map_Code,0)),"UNMAPPED"))</f>
        <v/>
      </c>
      <c r="I548" s="7">
        <f>IF(A548="",0,IFERROR(F548*INDEX(Map_Sign,MATCH(A548,Map_Code,0)),0))</f>
        <v/>
      </c>
      <c r="J548">
        <f>IF(C548="",0,YEAR(C548))</f>
        <v/>
      </c>
      <c r="K548">
        <f>IF(C548="",0,MONTH(C548))</f>
        <v/>
      </c>
    </row>
    <row r="549">
      <c r="A549" s="4" t="n"/>
      <c r="B549" s="4" t="n"/>
      <c r="C549" s="18" t="n"/>
      <c r="D549" s="16" t="n"/>
      <c r="E549" s="16" t="n"/>
      <c r="F549" s="7">
        <f>D549-E549</f>
        <v/>
      </c>
      <c r="G549">
        <f>IF(A549="","",IFERROR(INDEX(Map_Line,MATCH(A549,Map_Code,0)),"UNMAPPED"))</f>
        <v/>
      </c>
      <c r="H549">
        <f>IF(A549="","",IFERROR(INDEX(Map_Stmt,MATCH(A549,Map_Code,0)),"UNMAPPED"))</f>
        <v/>
      </c>
      <c r="I549" s="7">
        <f>IF(A549="",0,IFERROR(F549*INDEX(Map_Sign,MATCH(A549,Map_Code,0)),0))</f>
        <v/>
      </c>
      <c r="J549">
        <f>IF(C549="",0,YEAR(C549))</f>
        <v/>
      </c>
      <c r="K549">
        <f>IF(C549="",0,MONTH(C549))</f>
        <v/>
      </c>
    </row>
    <row r="550">
      <c r="A550" s="4" t="n"/>
      <c r="B550" s="4" t="n"/>
      <c r="C550" s="18" t="n"/>
      <c r="D550" s="16" t="n"/>
      <c r="E550" s="16" t="n"/>
      <c r="F550" s="7">
        <f>D550-E550</f>
        <v/>
      </c>
      <c r="G550">
        <f>IF(A550="","",IFERROR(INDEX(Map_Line,MATCH(A550,Map_Code,0)),"UNMAPPED"))</f>
        <v/>
      </c>
      <c r="H550">
        <f>IF(A550="","",IFERROR(INDEX(Map_Stmt,MATCH(A550,Map_Code,0)),"UNMAPPED"))</f>
        <v/>
      </c>
      <c r="I550" s="7">
        <f>IF(A550="",0,IFERROR(F550*INDEX(Map_Sign,MATCH(A550,Map_Code,0)),0))</f>
        <v/>
      </c>
      <c r="J550">
        <f>IF(C550="",0,YEAR(C550))</f>
        <v/>
      </c>
      <c r="K550">
        <f>IF(C550="",0,MONTH(C550))</f>
        <v/>
      </c>
    </row>
    <row r="551">
      <c r="A551" s="4" t="n"/>
      <c r="B551" s="4" t="n"/>
      <c r="C551" s="18" t="n"/>
      <c r="D551" s="16" t="n"/>
      <c r="E551" s="16" t="n"/>
      <c r="F551" s="7">
        <f>D551-E551</f>
        <v/>
      </c>
      <c r="G551">
        <f>IF(A551="","",IFERROR(INDEX(Map_Line,MATCH(A551,Map_Code,0)),"UNMAPPED"))</f>
        <v/>
      </c>
      <c r="H551">
        <f>IF(A551="","",IFERROR(INDEX(Map_Stmt,MATCH(A551,Map_Code,0)),"UNMAPPED"))</f>
        <v/>
      </c>
      <c r="I551" s="7">
        <f>IF(A551="",0,IFERROR(F551*INDEX(Map_Sign,MATCH(A551,Map_Code,0)),0))</f>
        <v/>
      </c>
      <c r="J551">
        <f>IF(C551="",0,YEAR(C551))</f>
        <v/>
      </c>
      <c r="K551">
        <f>IF(C551="",0,MONTH(C551))</f>
        <v/>
      </c>
    </row>
    <row r="552">
      <c r="A552" s="4" t="n"/>
      <c r="B552" s="4" t="n"/>
      <c r="C552" s="18" t="n"/>
      <c r="D552" s="16" t="n"/>
      <c r="E552" s="16" t="n"/>
      <c r="F552" s="7">
        <f>D552-E552</f>
        <v/>
      </c>
      <c r="G552">
        <f>IF(A552="","",IFERROR(INDEX(Map_Line,MATCH(A552,Map_Code,0)),"UNMAPPED"))</f>
        <v/>
      </c>
      <c r="H552">
        <f>IF(A552="","",IFERROR(INDEX(Map_Stmt,MATCH(A552,Map_Code,0)),"UNMAPPED"))</f>
        <v/>
      </c>
      <c r="I552" s="7">
        <f>IF(A552="",0,IFERROR(F552*INDEX(Map_Sign,MATCH(A552,Map_Code,0)),0))</f>
        <v/>
      </c>
      <c r="J552">
        <f>IF(C552="",0,YEAR(C552))</f>
        <v/>
      </c>
      <c r="K552">
        <f>IF(C552="",0,MONTH(C552))</f>
        <v/>
      </c>
    </row>
    <row r="553">
      <c r="A553" s="4" t="n"/>
      <c r="B553" s="4" t="n"/>
      <c r="C553" s="18" t="n"/>
      <c r="D553" s="16" t="n"/>
      <c r="E553" s="16" t="n"/>
      <c r="F553" s="7">
        <f>D553-E553</f>
        <v/>
      </c>
      <c r="G553">
        <f>IF(A553="","",IFERROR(INDEX(Map_Line,MATCH(A553,Map_Code,0)),"UNMAPPED"))</f>
        <v/>
      </c>
      <c r="H553">
        <f>IF(A553="","",IFERROR(INDEX(Map_Stmt,MATCH(A553,Map_Code,0)),"UNMAPPED"))</f>
        <v/>
      </c>
      <c r="I553" s="7">
        <f>IF(A553="",0,IFERROR(F553*INDEX(Map_Sign,MATCH(A553,Map_Code,0)),0))</f>
        <v/>
      </c>
      <c r="J553">
        <f>IF(C553="",0,YEAR(C553))</f>
        <v/>
      </c>
      <c r="K553">
        <f>IF(C553="",0,MONTH(C553))</f>
        <v/>
      </c>
    </row>
    <row r="554">
      <c r="A554" s="4" t="n"/>
      <c r="B554" s="4" t="n"/>
      <c r="C554" s="18" t="n"/>
      <c r="D554" s="16" t="n"/>
      <c r="E554" s="16" t="n"/>
      <c r="F554" s="7">
        <f>D554-E554</f>
        <v/>
      </c>
      <c r="G554">
        <f>IF(A554="","",IFERROR(INDEX(Map_Line,MATCH(A554,Map_Code,0)),"UNMAPPED"))</f>
        <v/>
      </c>
      <c r="H554">
        <f>IF(A554="","",IFERROR(INDEX(Map_Stmt,MATCH(A554,Map_Code,0)),"UNMAPPED"))</f>
        <v/>
      </c>
      <c r="I554" s="7">
        <f>IF(A554="",0,IFERROR(F554*INDEX(Map_Sign,MATCH(A554,Map_Code,0)),0))</f>
        <v/>
      </c>
      <c r="J554">
        <f>IF(C554="",0,YEAR(C554))</f>
        <v/>
      </c>
      <c r="K554">
        <f>IF(C554="",0,MONTH(C554))</f>
        <v/>
      </c>
    </row>
    <row r="555">
      <c r="A555" s="4" t="n"/>
      <c r="B555" s="4" t="n"/>
      <c r="C555" s="18" t="n"/>
      <c r="D555" s="16" t="n"/>
      <c r="E555" s="16" t="n"/>
      <c r="F555" s="7">
        <f>D555-E555</f>
        <v/>
      </c>
      <c r="G555">
        <f>IF(A555="","",IFERROR(INDEX(Map_Line,MATCH(A555,Map_Code,0)),"UNMAPPED"))</f>
        <v/>
      </c>
      <c r="H555">
        <f>IF(A555="","",IFERROR(INDEX(Map_Stmt,MATCH(A555,Map_Code,0)),"UNMAPPED"))</f>
        <v/>
      </c>
      <c r="I555" s="7">
        <f>IF(A555="",0,IFERROR(F555*INDEX(Map_Sign,MATCH(A555,Map_Code,0)),0))</f>
        <v/>
      </c>
      <c r="J555">
        <f>IF(C555="",0,YEAR(C555))</f>
        <v/>
      </c>
      <c r="K555">
        <f>IF(C555="",0,MONTH(C555))</f>
        <v/>
      </c>
    </row>
    <row r="556">
      <c r="A556" s="4" t="n"/>
      <c r="B556" s="4" t="n"/>
      <c r="C556" s="18" t="n"/>
      <c r="D556" s="16" t="n"/>
      <c r="E556" s="16" t="n"/>
      <c r="F556" s="7">
        <f>D556-E556</f>
        <v/>
      </c>
      <c r="G556">
        <f>IF(A556="","",IFERROR(INDEX(Map_Line,MATCH(A556,Map_Code,0)),"UNMAPPED"))</f>
        <v/>
      </c>
      <c r="H556">
        <f>IF(A556="","",IFERROR(INDEX(Map_Stmt,MATCH(A556,Map_Code,0)),"UNMAPPED"))</f>
        <v/>
      </c>
      <c r="I556" s="7">
        <f>IF(A556="",0,IFERROR(F556*INDEX(Map_Sign,MATCH(A556,Map_Code,0)),0))</f>
        <v/>
      </c>
      <c r="J556">
        <f>IF(C556="",0,YEAR(C556))</f>
        <v/>
      </c>
      <c r="K556">
        <f>IF(C556="",0,MONTH(C556))</f>
        <v/>
      </c>
    </row>
    <row r="557">
      <c r="A557" s="4" t="n"/>
      <c r="B557" s="4" t="n"/>
      <c r="C557" s="18" t="n"/>
      <c r="D557" s="16" t="n"/>
      <c r="E557" s="16" t="n"/>
      <c r="F557" s="7">
        <f>D557-E557</f>
        <v/>
      </c>
      <c r="G557">
        <f>IF(A557="","",IFERROR(INDEX(Map_Line,MATCH(A557,Map_Code,0)),"UNMAPPED"))</f>
        <v/>
      </c>
      <c r="H557">
        <f>IF(A557="","",IFERROR(INDEX(Map_Stmt,MATCH(A557,Map_Code,0)),"UNMAPPED"))</f>
        <v/>
      </c>
      <c r="I557" s="7">
        <f>IF(A557="",0,IFERROR(F557*INDEX(Map_Sign,MATCH(A557,Map_Code,0)),0))</f>
        <v/>
      </c>
      <c r="J557">
        <f>IF(C557="",0,YEAR(C557))</f>
        <v/>
      </c>
      <c r="K557">
        <f>IF(C557="",0,MONTH(C557))</f>
        <v/>
      </c>
    </row>
    <row r="558">
      <c r="A558" s="4" t="n"/>
      <c r="B558" s="4" t="n"/>
      <c r="C558" s="18" t="n"/>
      <c r="D558" s="16" t="n"/>
      <c r="E558" s="16" t="n"/>
      <c r="F558" s="7">
        <f>D558-E558</f>
        <v/>
      </c>
      <c r="G558">
        <f>IF(A558="","",IFERROR(INDEX(Map_Line,MATCH(A558,Map_Code,0)),"UNMAPPED"))</f>
        <v/>
      </c>
      <c r="H558">
        <f>IF(A558="","",IFERROR(INDEX(Map_Stmt,MATCH(A558,Map_Code,0)),"UNMAPPED"))</f>
        <v/>
      </c>
      <c r="I558" s="7">
        <f>IF(A558="",0,IFERROR(F558*INDEX(Map_Sign,MATCH(A558,Map_Code,0)),0))</f>
        <v/>
      </c>
      <c r="J558">
        <f>IF(C558="",0,YEAR(C558))</f>
        <v/>
      </c>
      <c r="K558">
        <f>IF(C558="",0,MONTH(C558))</f>
        <v/>
      </c>
    </row>
    <row r="559">
      <c r="A559" s="4" t="n"/>
      <c r="B559" s="4" t="n"/>
      <c r="C559" s="18" t="n"/>
      <c r="D559" s="16" t="n"/>
      <c r="E559" s="16" t="n"/>
      <c r="F559" s="7">
        <f>D559-E559</f>
        <v/>
      </c>
      <c r="G559">
        <f>IF(A559="","",IFERROR(INDEX(Map_Line,MATCH(A559,Map_Code,0)),"UNMAPPED"))</f>
        <v/>
      </c>
      <c r="H559">
        <f>IF(A559="","",IFERROR(INDEX(Map_Stmt,MATCH(A559,Map_Code,0)),"UNMAPPED"))</f>
        <v/>
      </c>
      <c r="I559" s="7">
        <f>IF(A559="",0,IFERROR(F559*INDEX(Map_Sign,MATCH(A559,Map_Code,0)),0))</f>
        <v/>
      </c>
      <c r="J559">
        <f>IF(C559="",0,YEAR(C559))</f>
        <v/>
      </c>
      <c r="K559">
        <f>IF(C559="",0,MONTH(C559))</f>
        <v/>
      </c>
    </row>
    <row r="560">
      <c r="A560" s="4" t="n"/>
      <c r="B560" s="4" t="n"/>
      <c r="C560" s="18" t="n"/>
      <c r="D560" s="16" t="n"/>
      <c r="E560" s="16" t="n"/>
      <c r="F560" s="7">
        <f>D560-E560</f>
        <v/>
      </c>
      <c r="G560">
        <f>IF(A560="","",IFERROR(INDEX(Map_Line,MATCH(A560,Map_Code,0)),"UNMAPPED"))</f>
        <v/>
      </c>
      <c r="H560">
        <f>IF(A560="","",IFERROR(INDEX(Map_Stmt,MATCH(A560,Map_Code,0)),"UNMAPPED"))</f>
        <v/>
      </c>
      <c r="I560" s="7">
        <f>IF(A560="",0,IFERROR(F560*INDEX(Map_Sign,MATCH(A560,Map_Code,0)),0))</f>
        <v/>
      </c>
      <c r="J560">
        <f>IF(C560="",0,YEAR(C560))</f>
        <v/>
      </c>
      <c r="K560">
        <f>IF(C560="",0,MONTH(C560))</f>
        <v/>
      </c>
    </row>
    <row r="561">
      <c r="A561" s="4" t="n"/>
      <c r="B561" s="4" t="n"/>
      <c r="C561" s="18" t="n"/>
      <c r="D561" s="16" t="n"/>
      <c r="E561" s="16" t="n"/>
      <c r="F561" s="7">
        <f>D561-E561</f>
        <v/>
      </c>
      <c r="G561">
        <f>IF(A561="","",IFERROR(INDEX(Map_Line,MATCH(A561,Map_Code,0)),"UNMAPPED"))</f>
        <v/>
      </c>
      <c r="H561">
        <f>IF(A561="","",IFERROR(INDEX(Map_Stmt,MATCH(A561,Map_Code,0)),"UNMAPPED"))</f>
        <v/>
      </c>
      <c r="I561" s="7">
        <f>IF(A561="",0,IFERROR(F561*INDEX(Map_Sign,MATCH(A561,Map_Code,0)),0))</f>
        <v/>
      </c>
      <c r="J561">
        <f>IF(C561="",0,YEAR(C561))</f>
        <v/>
      </c>
      <c r="K561">
        <f>IF(C561="",0,MONTH(C561))</f>
        <v/>
      </c>
    </row>
    <row r="562">
      <c r="A562" s="4" t="n"/>
      <c r="B562" s="4" t="n"/>
      <c r="C562" s="18" t="n"/>
      <c r="D562" s="16" t="n"/>
      <c r="E562" s="16" t="n"/>
      <c r="F562" s="7">
        <f>D562-E562</f>
        <v/>
      </c>
      <c r="G562">
        <f>IF(A562="","",IFERROR(INDEX(Map_Line,MATCH(A562,Map_Code,0)),"UNMAPPED"))</f>
        <v/>
      </c>
      <c r="H562">
        <f>IF(A562="","",IFERROR(INDEX(Map_Stmt,MATCH(A562,Map_Code,0)),"UNMAPPED"))</f>
        <v/>
      </c>
      <c r="I562" s="7">
        <f>IF(A562="",0,IFERROR(F562*INDEX(Map_Sign,MATCH(A562,Map_Code,0)),0))</f>
        <v/>
      </c>
      <c r="J562">
        <f>IF(C562="",0,YEAR(C562))</f>
        <v/>
      </c>
      <c r="K562">
        <f>IF(C562="",0,MONTH(C562))</f>
        <v/>
      </c>
    </row>
    <row r="563">
      <c r="A563" s="4" t="n"/>
      <c r="B563" s="4" t="n"/>
      <c r="C563" s="18" t="n"/>
      <c r="D563" s="16" t="n"/>
      <c r="E563" s="16" t="n"/>
      <c r="F563" s="7">
        <f>D563-E563</f>
        <v/>
      </c>
      <c r="G563">
        <f>IF(A563="","",IFERROR(INDEX(Map_Line,MATCH(A563,Map_Code,0)),"UNMAPPED"))</f>
        <v/>
      </c>
      <c r="H563">
        <f>IF(A563="","",IFERROR(INDEX(Map_Stmt,MATCH(A563,Map_Code,0)),"UNMAPPED"))</f>
        <v/>
      </c>
      <c r="I563" s="7">
        <f>IF(A563="",0,IFERROR(F563*INDEX(Map_Sign,MATCH(A563,Map_Code,0)),0))</f>
        <v/>
      </c>
      <c r="J563">
        <f>IF(C563="",0,YEAR(C563))</f>
        <v/>
      </c>
      <c r="K563">
        <f>IF(C563="",0,MONTH(C563))</f>
        <v/>
      </c>
    </row>
    <row r="564">
      <c r="A564" s="4" t="n"/>
      <c r="B564" s="4" t="n"/>
      <c r="C564" s="18" t="n"/>
      <c r="D564" s="16" t="n"/>
      <c r="E564" s="16" t="n"/>
      <c r="F564" s="7">
        <f>D564-E564</f>
        <v/>
      </c>
      <c r="G564">
        <f>IF(A564="","",IFERROR(INDEX(Map_Line,MATCH(A564,Map_Code,0)),"UNMAPPED"))</f>
        <v/>
      </c>
      <c r="H564">
        <f>IF(A564="","",IFERROR(INDEX(Map_Stmt,MATCH(A564,Map_Code,0)),"UNMAPPED"))</f>
        <v/>
      </c>
      <c r="I564" s="7">
        <f>IF(A564="",0,IFERROR(F564*INDEX(Map_Sign,MATCH(A564,Map_Code,0)),0))</f>
        <v/>
      </c>
      <c r="J564">
        <f>IF(C564="",0,YEAR(C564))</f>
        <v/>
      </c>
      <c r="K564">
        <f>IF(C564="",0,MONTH(C564))</f>
        <v/>
      </c>
    </row>
    <row r="565">
      <c r="A565" s="4" t="n"/>
      <c r="B565" s="4" t="n"/>
      <c r="C565" s="18" t="n"/>
      <c r="D565" s="16" t="n"/>
      <c r="E565" s="16" t="n"/>
      <c r="F565" s="7">
        <f>D565-E565</f>
        <v/>
      </c>
      <c r="G565">
        <f>IF(A565="","",IFERROR(INDEX(Map_Line,MATCH(A565,Map_Code,0)),"UNMAPPED"))</f>
        <v/>
      </c>
      <c r="H565">
        <f>IF(A565="","",IFERROR(INDEX(Map_Stmt,MATCH(A565,Map_Code,0)),"UNMAPPED"))</f>
        <v/>
      </c>
      <c r="I565" s="7">
        <f>IF(A565="",0,IFERROR(F565*INDEX(Map_Sign,MATCH(A565,Map_Code,0)),0))</f>
        <v/>
      </c>
      <c r="J565">
        <f>IF(C565="",0,YEAR(C565))</f>
        <v/>
      </c>
      <c r="K565">
        <f>IF(C565="",0,MONTH(C565))</f>
        <v/>
      </c>
    </row>
    <row r="566">
      <c r="A566" s="4" t="n"/>
      <c r="B566" s="4" t="n"/>
      <c r="C566" s="18" t="n"/>
      <c r="D566" s="16" t="n"/>
      <c r="E566" s="16" t="n"/>
      <c r="F566" s="7">
        <f>D566-E566</f>
        <v/>
      </c>
      <c r="G566">
        <f>IF(A566="","",IFERROR(INDEX(Map_Line,MATCH(A566,Map_Code,0)),"UNMAPPED"))</f>
        <v/>
      </c>
      <c r="H566">
        <f>IF(A566="","",IFERROR(INDEX(Map_Stmt,MATCH(A566,Map_Code,0)),"UNMAPPED"))</f>
        <v/>
      </c>
      <c r="I566" s="7">
        <f>IF(A566="",0,IFERROR(F566*INDEX(Map_Sign,MATCH(A566,Map_Code,0)),0))</f>
        <v/>
      </c>
      <c r="J566">
        <f>IF(C566="",0,YEAR(C566))</f>
        <v/>
      </c>
      <c r="K566">
        <f>IF(C566="",0,MONTH(C566))</f>
        <v/>
      </c>
    </row>
    <row r="567">
      <c r="A567" s="4" t="n"/>
      <c r="B567" s="4" t="n"/>
      <c r="C567" s="18" t="n"/>
      <c r="D567" s="16" t="n"/>
      <c r="E567" s="16" t="n"/>
      <c r="F567" s="7">
        <f>D567-E567</f>
        <v/>
      </c>
      <c r="G567">
        <f>IF(A567="","",IFERROR(INDEX(Map_Line,MATCH(A567,Map_Code,0)),"UNMAPPED"))</f>
        <v/>
      </c>
      <c r="H567">
        <f>IF(A567="","",IFERROR(INDEX(Map_Stmt,MATCH(A567,Map_Code,0)),"UNMAPPED"))</f>
        <v/>
      </c>
      <c r="I567" s="7">
        <f>IF(A567="",0,IFERROR(F567*INDEX(Map_Sign,MATCH(A567,Map_Code,0)),0))</f>
        <v/>
      </c>
      <c r="J567">
        <f>IF(C567="",0,YEAR(C567))</f>
        <v/>
      </c>
      <c r="K567">
        <f>IF(C567="",0,MONTH(C567))</f>
        <v/>
      </c>
    </row>
    <row r="568">
      <c r="A568" s="4" t="n"/>
      <c r="B568" s="4" t="n"/>
      <c r="C568" s="18" t="n"/>
      <c r="D568" s="16" t="n"/>
      <c r="E568" s="16" t="n"/>
      <c r="F568" s="7">
        <f>D568-E568</f>
        <v/>
      </c>
      <c r="G568">
        <f>IF(A568="","",IFERROR(INDEX(Map_Line,MATCH(A568,Map_Code,0)),"UNMAPPED"))</f>
        <v/>
      </c>
      <c r="H568">
        <f>IF(A568="","",IFERROR(INDEX(Map_Stmt,MATCH(A568,Map_Code,0)),"UNMAPPED"))</f>
        <v/>
      </c>
      <c r="I568" s="7">
        <f>IF(A568="",0,IFERROR(F568*INDEX(Map_Sign,MATCH(A568,Map_Code,0)),0))</f>
        <v/>
      </c>
      <c r="J568">
        <f>IF(C568="",0,YEAR(C568))</f>
        <v/>
      </c>
      <c r="K568">
        <f>IF(C568="",0,MONTH(C568))</f>
        <v/>
      </c>
    </row>
    <row r="569">
      <c r="A569" s="4" t="n"/>
      <c r="B569" s="4" t="n"/>
      <c r="C569" s="18" t="n"/>
      <c r="D569" s="16" t="n"/>
      <c r="E569" s="16" t="n"/>
      <c r="F569" s="7">
        <f>D569-E569</f>
        <v/>
      </c>
      <c r="G569">
        <f>IF(A569="","",IFERROR(INDEX(Map_Line,MATCH(A569,Map_Code,0)),"UNMAPPED"))</f>
        <v/>
      </c>
      <c r="H569">
        <f>IF(A569="","",IFERROR(INDEX(Map_Stmt,MATCH(A569,Map_Code,0)),"UNMAPPED"))</f>
        <v/>
      </c>
      <c r="I569" s="7">
        <f>IF(A569="",0,IFERROR(F569*INDEX(Map_Sign,MATCH(A569,Map_Code,0)),0))</f>
        <v/>
      </c>
      <c r="J569">
        <f>IF(C569="",0,YEAR(C569))</f>
        <v/>
      </c>
      <c r="K569">
        <f>IF(C569="",0,MONTH(C569))</f>
        <v/>
      </c>
    </row>
    <row r="570">
      <c r="A570" s="4" t="n"/>
      <c r="B570" s="4" t="n"/>
      <c r="C570" s="18" t="n"/>
      <c r="D570" s="16" t="n"/>
      <c r="E570" s="16" t="n"/>
      <c r="F570" s="7">
        <f>D570-E570</f>
        <v/>
      </c>
      <c r="G570">
        <f>IF(A570="","",IFERROR(INDEX(Map_Line,MATCH(A570,Map_Code,0)),"UNMAPPED"))</f>
        <v/>
      </c>
      <c r="H570">
        <f>IF(A570="","",IFERROR(INDEX(Map_Stmt,MATCH(A570,Map_Code,0)),"UNMAPPED"))</f>
        <v/>
      </c>
      <c r="I570" s="7">
        <f>IF(A570="",0,IFERROR(F570*INDEX(Map_Sign,MATCH(A570,Map_Code,0)),0))</f>
        <v/>
      </c>
      <c r="J570">
        <f>IF(C570="",0,YEAR(C570))</f>
        <v/>
      </c>
      <c r="K570">
        <f>IF(C570="",0,MONTH(C570))</f>
        <v/>
      </c>
    </row>
    <row r="571">
      <c r="A571" s="4" t="n"/>
      <c r="B571" s="4" t="n"/>
      <c r="C571" s="18" t="n"/>
      <c r="D571" s="16" t="n"/>
      <c r="E571" s="16" t="n"/>
      <c r="F571" s="7">
        <f>D571-E571</f>
        <v/>
      </c>
      <c r="G571">
        <f>IF(A571="","",IFERROR(INDEX(Map_Line,MATCH(A571,Map_Code,0)),"UNMAPPED"))</f>
        <v/>
      </c>
      <c r="H571">
        <f>IF(A571="","",IFERROR(INDEX(Map_Stmt,MATCH(A571,Map_Code,0)),"UNMAPPED"))</f>
        <v/>
      </c>
      <c r="I571" s="7">
        <f>IF(A571="",0,IFERROR(F571*INDEX(Map_Sign,MATCH(A571,Map_Code,0)),0))</f>
        <v/>
      </c>
      <c r="J571">
        <f>IF(C571="",0,YEAR(C571))</f>
        <v/>
      </c>
      <c r="K571">
        <f>IF(C571="",0,MONTH(C571))</f>
        <v/>
      </c>
    </row>
    <row r="572">
      <c r="A572" s="4" t="n"/>
      <c r="B572" s="4" t="n"/>
      <c r="C572" s="18" t="n"/>
      <c r="D572" s="16" t="n"/>
      <c r="E572" s="16" t="n"/>
      <c r="F572" s="7">
        <f>D572-E572</f>
        <v/>
      </c>
      <c r="G572">
        <f>IF(A572="","",IFERROR(INDEX(Map_Line,MATCH(A572,Map_Code,0)),"UNMAPPED"))</f>
        <v/>
      </c>
      <c r="H572">
        <f>IF(A572="","",IFERROR(INDEX(Map_Stmt,MATCH(A572,Map_Code,0)),"UNMAPPED"))</f>
        <v/>
      </c>
      <c r="I572" s="7">
        <f>IF(A572="",0,IFERROR(F572*INDEX(Map_Sign,MATCH(A572,Map_Code,0)),0))</f>
        <v/>
      </c>
      <c r="J572">
        <f>IF(C572="",0,YEAR(C572))</f>
        <v/>
      </c>
      <c r="K572">
        <f>IF(C572="",0,MONTH(C572))</f>
        <v/>
      </c>
    </row>
    <row r="573">
      <c r="A573" s="4" t="n"/>
      <c r="B573" s="4" t="n"/>
      <c r="C573" s="18" t="n"/>
      <c r="D573" s="16" t="n"/>
      <c r="E573" s="16" t="n"/>
      <c r="F573" s="7">
        <f>D573-E573</f>
        <v/>
      </c>
      <c r="G573">
        <f>IF(A573="","",IFERROR(INDEX(Map_Line,MATCH(A573,Map_Code,0)),"UNMAPPED"))</f>
        <v/>
      </c>
      <c r="H573">
        <f>IF(A573="","",IFERROR(INDEX(Map_Stmt,MATCH(A573,Map_Code,0)),"UNMAPPED"))</f>
        <v/>
      </c>
      <c r="I573" s="7">
        <f>IF(A573="",0,IFERROR(F573*INDEX(Map_Sign,MATCH(A573,Map_Code,0)),0))</f>
        <v/>
      </c>
      <c r="J573">
        <f>IF(C573="",0,YEAR(C573))</f>
        <v/>
      </c>
      <c r="K573">
        <f>IF(C573="",0,MONTH(C573))</f>
        <v/>
      </c>
    </row>
    <row r="574">
      <c r="A574" s="4" t="n"/>
      <c r="B574" s="4" t="n"/>
      <c r="C574" s="18" t="n"/>
      <c r="D574" s="16" t="n"/>
      <c r="E574" s="16" t="n"/>
      <c r="F574" s="7">
        <f>D574-E574</f>
        <v/>
      </c>
      <c r="G574">
        <f>IF(A574="","",IFERROR(INDEX(Map_Line,MATCH(A574,Map_Code,0)),"UNMAPPED"))</f>
        <v/>
      </c>
      <c r="H574">
        <f>IF(A574="","",IFERROR(INDEX(Map_Stmt,MATCH(A574,Map_Code,0)),"UNMAPPED"))</f>
        <v/>
      </c>
      <c r="I574" s="7">
        <f>IF(A574="",0,IFERROR(F574*INDEX(Map_Sign,MATCH(A574,Map_Code,0)),0))</f>
        <v/>
      </c>
      <c r="J574">
        <f>IF(C574="",0,YEAR(C574))</f>
        <v/>
      </c>
      <c r="K574">
        <f>IF(C574="",0,MONTH(C574))</f>
        <v/>
      </c>
    </row>
    <row r="575">
      <c r="A575" s="4" t="n"/>
      <c r="B575" s="4" t="n"/>
      <c r="C575" s="18" t="n"/>
      <c r="D575" s="16" t="n"/>
      <c r="E575" s="16" t="n"/>
      <c r="F575" s="7">
        <f>D575-E575</f>
        <v/>
      </c>
      <c r="G575">
        <f>IF(A575="","",IFERROR(INDEX(Map_Line,MATCH(A575,Map_Code,0)),"UNMAPPED"))</f>
        <v/>
      </c>
      <c r="H575">
        <f>IF(A575="","",IFERROR(INDEX(Map_Stmt,MATCH(A575,Map_Code,0)),"UNMAPPED"))</f>
        <v/>
      </c>
      <c r="I575" s="7">
        <f>IF(A575="",0,IFERROR(F575*INDEX(Map_Sign,MATCH(A575,Map_Code,0)),0))</f>
        <v/>
      </c>
      <c r="J575">
        <f>IF(C575="",0,YEAR(C575))</f>
        <v/>
      </c>
      <c r="K575">
        <f>IF(C575="",0,MONTH(C575))</f>
        <v/>
      </c>
    </row>
    <row r="576">
      <c r="A576" s="4" t="n"/>
      <c r="B576" s="4" t="n"/>
      <c r="C576" s="18" t="n"/>
      <c r="D576" s="16" t="n"/>
      <c r="E576" s="16" t="n"/>
      <c r="F576" s="7">
        <f>D576-E576</f>
        <v/>
      </c>
      <c r="G576">
        <f>IF(A576="","",IFERROR(INDEX(Map_Line,MATCH(A576,Map_Code,0)),"UNMAPPED"))</f>
        <v/>
      </c>
      <c r="H576">
        <f>IF(A576="","",IFERROR(INDEX(Map_Stmt,MATCH(A576,Map_Code,0)),"UNMAPPED"))</f>
        <v/>
      </c>
      <c r="I576" s="7">
        <f>IF(A576="",0,IFERROR(F576*INDEX(Map_Sign,MATCH(A576,Map_Code,0)),0))</f>
        <v/>
      </c>
      <c r="J576">
        <f>IF(C576="",0,YEAR(C576))</f>
        <v/>
      </c>
      <c r="K576">
        <f>IF(C576="",0,MONTH(C576))</f>
        <v/>
      </c>
    </row>
    <row r="577">
      <c r="A577" s="4" t="n"/>
      <c r="B577" s="4" t="n"/>
      <c r="C577" s="18" t="n"/>
      <c r="D577" s="16" t="n"/>
      <c r="E577" s="16" t="n"/>
      <c r="F577" s="7">
        <f>D577-E577</f>
        <v/>
      </c>
      <c r="G577">
        <f>IF(A577="","",IFERROR(INDEX(Map_Line,MATCH(A577,Map_Code,0)),"UNMAPPED"))</f>
        <v/>
      </c>
      <c r="H577">
        <f>IF(A577="","",IFERROR(INDEX(Map_Stmt,MATCH(A577,Map_Code,0)),"UNMAPPED"))</f>
        <v/>
      </c>
      <c r="I577" s="7">
        <f>IF(A577="",0,IFERROR(F577*INDEX(Map_Sign,MATCH(A577,Map_Code,0)),0))</f>
        <v/>
      </c>
      <c r="J577">
        <f>IF(C577="",0,YEAR(C577))</f>
        <v/>
      </c>
      <c r="K577">
        <f>IF(C577="",0,MONTH(C577))</f>
        <v/>
      </c>
    </row>
    <row r="578">
      <c r="A578" s="4" t="n"/>
      <c r="B578" s="4" t="n"/>
      <c r="C578" s="18" t="n"/>
      <c r="D578" s="16" t="n"/>
      <c r="E578" s="16" t="n"/>
      <c r="F578" s="7">
        <f>D578-E578</f>
        <v/>
      </c>
      <c r="G578">
        <f>IF(A578="","",IFERROR(INDEX(Map_Line,MATCH(A578,Map_Code,0)),"UNMAPPED"))</f>
        <v/>
      </c>
      <c r="H578">
        <f>IF(A578="","",IFERROR(INDEX(Map_Stmt,MATCH(A578,Map_Code,0)),"UNMAPPED"))</f>
        <v/>
      </c>
      <c r="I578" s="7">
        <f>IF(A578="",0,IFERROR(F578*INDEX(Map_Sign,MATCH(A578,Map_Code,0)),0))</f>
        <v/>
      </c>
      <c r="J578">
        <f>IF(C578="",0,YEAR(C578))</f>
        <v/>
      </c>
      <c r="K578">
        <f>IF(C578="",0,MONTH(C578))</f>
        <v/>
      </c>
    </row>
    <row r="579">
      <c r="A579" s="4" t="n"/>
      <c r="B579" s="4" t="n"/>
      <c r="C579" s="18" t="n"/>
      <c r="D579" s="16" t="n"/>
      <c r="E579" s="16" t="n"/>
      <c r="F579" s="7">
        <f>D579-E579</f>
        <v/>
      </c>
      <c r="G579">
        <f>IF(A579="","",IFERROR(INDEX(Map_Line,MATCH(A579,Map_Code,0)),"UNMAPPED"))</f>
        <v/>
      </c>
      <c r="H579">
        <f>IF(A579="","",IFERROR(INDEX(Map_Stmt,MATCH(A579,Map_Code,0)),"UNMAPPED"))</f>
        <v/>
      </c>
      <c r="I579" s="7">
        <f>IF(A579="",0,IFERROR(F579*INDEX(Map_Sign,MATCH(A579,Map_Code,0)),0))</f>
        <v/>
      </c>
      <c r="J579">
        <f>IF(C579="",0,YEAR(C579))</f>
        <v/>
      </c>
      <c r="K579">
        <f>IF(C579="",0,MONTH(C579))</f>
        <v/>
      </c>
    </row>
    <row r="580">
      <c r="A580" s="4" t="n"/>
      <c r="B580" s="4" t="n"/>
      <c r="C580" s="18" t="n"/>
      <c r="D580" s="16" t="n"/>
      <c r="E580" s="16" t="n"/>
      <c r="F580" s="7">
        <f>D580-E580</f>
        <v/>
      </c>
      <c r="G580">
        <f>IF(A580="","",IFERROR(INDEX(Map_Line,MATCH(A580,Map_Code,0)),"UNMAPPED"))</f>
        <v/>
      </c>
      <c r="H580">
        <f>IF(A580="","",IFERROR(INDEX(Map_Stmt,MATCH(A580,Map_Code,0)),"UNMAPPED"))</f>
        <v/>
      </c>
      <c r="I580" s="7">
        <f>IF(A580="",0,IFERROR(F580*INDEX(Map_Sign,MATCH(A580,Map_Code,0)),0))</f>
        <v/>
      </c>
      <c r="J580">
        <f>IF(C580="",0,YEAR(C580))</f>
        <v/>
      </c>
      <c r="K580">
        <f>IF(C580="",0,MONTH(C580))</f>
        <v/>
      </c>
    </row>
    <row r="581">
      <c r="A581" s="4" t="n"/>
      <c r="B581" s="4" t="n"/>
      <c r="C581" s="18" t="n"/>
      <c r="D581" s="16" t="n"/>
      <c r="E581" s="16" t="n"/>
      <c r="F581" s="7">
        <f>D581-E581</f>
        <v/>
      </c>
      <c r="G581">
        <f>IF(A581="","",IFERROR(INDEX(Map_Line,MATCH(A581,Map_Code,0)),"UNMAPPED"))</f>
        <v/>
      </c>
      <c r="H581">
        <f>IF(A581="","",IFERROR(INDEX(Map_Stmt,MATCH(A581,Map_Code,0)),"UNMAPPED"))</f>
        <v/>
      </c>
      <c r="I581" s="7">
        <f>IF(A581="",0,IFERROR(F581*INDEX(Map_Sign,MATCH(A581,Map_Code,0)),0))</f>
        <v/>
      </c>
      <c r="J581">
        <f>IF(C581="",0,YEAR(C581))</f>
        <v/>
      </c>
      <c r="K581">
        <f>IF(C581="",0,MONTH(C581))</f>
        <v/>
      </c>
    </row>
    <row r="582">
      <c r="A582" s="4" t="n"/>
      <c r="B582" s="4" t="n"/>
      <c r="C582" s="18" t="n"/>
      <c r="D582" s="16" t="n"/>
      <c r="E582" s="16" t="n"/>
      <c r="F582" s="7">
        <f>D582-E582</f>
        <v/>
      </c>
      <c r="G582">
        <f>IF(A582="","",IFERROR(INDEX(Map_Line,MATCH(A582,Map_Code,0)),"UNMAPPED"))</f>
        <v/>
      </c>
      <c r="H582">
        <f>IF(A582="","",IFERROR(INDEX(Map_Stmt,MATCH(A582,Map_Code,0)),"UNMAPPED"))</f>
        <v/>
      </c>
      <c r="I582" s="7">
        <f>IF(A582="",0,IFERROR(F582*INDEX(Map_Sign,MATCH(A582,Map_Code,0)),0))</f>
        <v/>
      </c>
      <c r="J582">
        <f>IF(C582="",0,YEAR(C582))</f>
        <v/>
      </c>
      <c r="K582">
        <f>IF(C582="",0,MONTH(C582))</f>
        <v/>
      </c>
    </row>
    <row r="583">
      <c r="A583" s="4" t="n"/>
      <c r="B583" s="4" t="n"/>
      <c r="C583" s="18" t="n"/>
      <c r="D583" s="16" t="n"/>
      <c r="E583" s="16" t="n"/>
      <c r="F583" s="7">
        <f>D583-E583</f>
        <v/>
      </c>
      <c r="G583">
        <f>IF(A583="","",IFERROR(INDEX(Map_Line,MATCH(A583,Map_Code,0)),"UNMAPPED"))</f>
        <v/>
      </c>
      <c r="H583">
        <f>IF(A583="","",IFERROR(INDEX(Map_Stmt,MATCH(A583,Map_Code,0)),"UNMAPPED"))</f>
        <v/>
      </c>
      <c r="I583" s="7">
        <f>IF(A583="",0,IFERROR(F583*INDEX(Map_Sign,MATCH(A583,Map_Code,0)),0))</f>
        <v/>
      </c>
      <c r="J583">
        <f>IF(C583="",0,YEAR(C583))</f>
        <v/>
      </c>
      <c r="K583">
        <f>IF(C583="",0,MONTH(C583))</f>
        <v/>
      </c>
    </row>
    <row r="584">
      <c r="A584" s="4" t="n"/>
      <c r="B584" s="4" t="n"/>
      <c r="C584" s="18" t="n"/>
      <c r="D584" s="16" t="n"/>
      <c r="E584" s="16" t="n"/>
      <c r="F584" s="7">
        <f>D584-E584</f>
        <v/>
      </c>
      <c r="G584">
        <f>IF(A584="","",IFERROR(INDEX(Map_Line,MATCH(A584,Map_Code,0)),"UNMAPPED"))</f>
        <v/>
      </c>
      <c r="H584">
        <f>IF(A584="","",IFERROR(INDEX(Map_Stmt,MATCH(A584,Map_Code,0)),"UNMAPPED"))</f>
        <v/>
      </c>
      <c r="I584" s="7">
        <f>IF(A584="",0,IFERROR(F584*INDEX(Map_Sign,MATCH(A584,Map_Code,0)),0))</f>
        <v/>
      </c>
      <c r="J584">
        <f>IF(C584="",0,YEAR(C584))</f>
        <v/>
      </c>
      <c r="K584">
        <f>IF(C584="",0,MONTH(C584))</f>
        <v/>
      </c>
    </row>
    <row r="585">
      <c r="A585" s="4" t="n"/>
      <c r="B585" s="4" t="n"/>
      <c r="C585" s="18" t="n"/>
      <c r="D585" s="16" t="n"/>
      <c r="E585" s="16" t="n"/>
      <c r="F585" s="7">
        <f>D585-E585</f>
        <v/>
      </c>
      <c r="G585">
        <f>IF(A585="","",IFERROR(INDEX(Map_Line,MATCH(A585,Map_Code,0)),"UNMAPPED"))</f>
        <v/>
      </c>
      <c r="H585">
        <f>IF(A585="","",IFERROR(INDEX(Map_Stmt,MATCH(A585,Map_Code,0)),"UNMAPPED"))</f>
        <v/>
      </c>
      <c r="I585" s="7">
        <f>IF(A585="",0,IFERROR(F585*INDEX(Map_Sign,MATCH(A585,Map_Code,0)),0))</f>
        <v/>
      </c>
      <c r="J585">
        <f>IF(C585="",0,YEAR(C585))</f>
        <v/>
      </c>
      <c r="K585">
        <f>IF(C585="",0,MONTH(C585))</f>
        <v/>
      </c>
    </row>
    <row r="586">
      <c r="A586" s="4" t="n"/>
      <c r="B586" s="4" t="n"/>
      <c r="C586" s="18" t="n"/>
      <c r="D586" s="16" t="n"/>
      <c r="E586" s="16" t="n"/>
      <c r="F586" s="7">
        <f>D586-E586</f>
        <v/>
      </c>
      <c r="G586">
        <f>IF(A586="","",IFERROR(INDEX(Map_Line,MATCH(A586,Map_Code,0)),"UNMAPPED"))</f>
        <v/>
      </c>
      <c r="H586">
        <f>IF(A586="","",IFERROR(INDEX(Map_Stmt,MATCH(A586,Map_Code,0)),"UNMAPPED"))</f>
        <v/>
      </c>
      <c r="I586" s="7">
        <f>IF(A586="",0,IFERROR(F586*INDEX(Map_Sign,MATCH(A586,Map_Code,0)),0))</f>
        <v/>
      </c>
      <c r="J586">
        <f>IF(C586="",0,YEAR(C586))</f>
        <v/>
      </c>
      <c r="K586">
        <f>IF(C586="",0,MONTH(C586))</f>
        <v/>
      </c>
    </row>
    <row r="587">
      <c r="A587" s="4" t="n"/>
      <c r="B587" s="4" t="n"/>
      <c r="C587" s="18" t="n"/>
      <c r="D587" s="16" t="n"/>
      <c r="E587" s="16" t="n"/>
      <c r="F587" s="7">
        <f>D587-E587</f>
        <v/>
      </c>
      <c r="G587">
        <f>IF(A587="","",IFERROR(INDEX(Map_Line,MATCH(A587,Map_Code,0)),"UNMAPPED"))</f>
        <v/>
      </c>
      <c r="H587">
        <f>IF(A587="","",IFERROR(INDEX(Map_Stmt,MATCH(A587,Map_Code,0)),"UNMAPPED"))</f>
        <v/>
      </c>
      <c r="I587" s="7">
        <f>IF(A587="",0,IFERROR(F587*INDEX(Map_Sign,MATCH(A587,Map_Code,0)),0))</f>
        <v/>
      </c>
      <c r="J587">
        <f>IF(C587="",0,YEAR(C587))</f>
        <v/>
      </c>
      <c r="K587">
        <f>IF(C587="",0,MONTH(C587))</f>
        <v/>
      </c>
    </row>
    <row r="588">
      <c r="A588" s="4" t="n"/>
      <c r="B588" s="4" t="n"/>
      <c r="C588" s="18" t="n"/>
      <c r="D588" s="16" t="n"/>
      <c r="E588" s="16" t="n"/>
      <c r="F588" s="7">
        <f>D588-E588</f>
        <v/>
      </c>
      <c r="G588">
        <f>IF(A588="","",IFERROR(INDEX(Map_Line,MATCH(A588,Map_Code,0)),"UNMAPPED"))</f>
        <v/>
      </c>
      <c r="H588">
        <f>IF(A588="","",IFERROR(INDEX(Map_Stmt,MATCH(A588,Map_Code,0)),"UNMAPPED"))</f>
        <v/>
      </c>
      <c r="I588" s="7">
        <f>IF(A588="",0,IFERROR(F588*INDEX(Map_Sign,MATCH(A588,Map_Code,0)),0))</f>
        <v/>
      </c>
      <c r="J588">
        <f>IF(C588="",0,YEAR(C588))</f>
        <v/>
      </c>
      <c r="K588">
        <f>IF(C588="",0,MONTH(C588))</f>
        <v/>
      </c>
    </row>
    <row r="589">
      <c r="A589" s="4" t="n"/>
      <c r="B589" s="4" t="n"/>
      <c r="C589" s="18" t="n"/>
      <c r="D589" s="16" t="n"/>
      <c r="E589" s="16" t="n"/>
      <c r="F589" s="7">
        <f>D589-E589</f>
        <v/>
      </c>
      <c r="G589">
        <f>IF(A589="","",IFERROR(INDEX(Map_Line,MATCH(A589,Map_Code,0)),"UNMAPPED"))</f>
        <v/>
      </c>
      <c r="H589">
        <f>IF(A589="","",IFERROR(INDEX(Map_Stmt,MATCH(A589,Map_Code,0)),"UNMAPPED"))</f>
        <v/>
      </c>
      <c r="I589" s="7">
        <f>IF(A589="",0,IFERROR(F589*INDEX(Map_Sign,MATCH(A589,Map_Code,0)),0))</f>
        <v/>
      </c>
      <c r="J589">
        <f>IF(C589="",0,YEAR(C589))</f>
        <v/>
      </c>
      <c r="K589">
        <f>IF(C589="",0,MONTH(C589))</f>
        <v/>
      </c>
    </row>
    <row r="590">
      <c r="A590" s="4" t="n"/>
      <c r="B590" s="4" t="n"/>
      <c r="C590" s="18" t="n"/>
      <c r="D590" s="16" t="n"/>
      <c r="E590" s="16" t="n"/>
      <c r="F590" s="7">
        <f>D590-E590</f>
        <v/>
      </c>
      <c r="G590">
        <f>IF(A590="","",IFERROR(INDEX(Map_Line,MATCH(A590,Map_Code,0)),"UNMAPPED"))</f>
        <v/>
      </c>
      <c r="H590">
        <f>IF(A590="","",IFERROR(INDEX(Map_Stmt,MATCH(A590,Map_Code,0)),"UNMAPPED"))</f>
        <v/>
      </c>
      <c r="I590" s="7">
        <f>IF(A590="",0,IFERROR(F590*INDEX(Map_Sign,MATCH(A590,Map_Code,0)),0))</f>
        <v/>
      </c>
      <c r="J590">
        <f>IF(C590="",0,YEAR(C590))</f>
        <v/>
      </c>
      <c r="K590">
        <f>IF(C590="",0,MONTH(C590))</f>
        <v/>
      </c>
    </row>
    <row r="591">
      <c r="A591" s="4" t="n"/>
      <c r="B591" s="4" t="n"/>
      <c r="C591" s="18" t="n"/>
      <c r="D591" s="16" t="n"/>
      <c r="E591" s="16" t="n"/>
      <c r="F591" s="7">
        <f>D591-E591</f>
        <v/>
      </c>
      <c r="G591">
        <f>IF(A591="","",IFERROR(INDEX(Map_Line,MATCH(A591,Map_Code,0)),"UNMAPPED"))</f>
        <v/>
      </c>
      <c r="H591">
        <f>IF(A591="","",IFERROR(INDEX(Map_Stmt,MATCH(A591,Map_Code,0)),"UNMAPPED"))</f>
        <v/>
      </c>
      <c r="I591" s="7">
        <f>IF(A591="",0,IFERROR(F591*INDEX(Map_Sign,MATCH(A591,Map_Code,0)),0))</f>
        <v/>
      </c>
      <c r="J591">
        <f>IF(C591="",0,YEAR(C591))</f>
        <v/>
      </c>
      <c r="K591">
        <f>IF(C591="",0,MONTH(C591))</f>
        <v/>
      </c>
    </row>
    <row r="592">
      <c r="A592" s="4" t="n"/>
      <c r="B592" s="4" t="n"/>
      <c r="C592" s="18" t="n"/>
      <c r="D592" s="16" t="n"/>
      <c r="E592" s="16" t="n"/>
      <c r="F592" s="7">
        <f>D592-E592</f>
        <v/>
      </c>
      <c r="G592">
        <f>IF(A592="","",IFERROR(INDEX(Map_Line,MATCH(A592,Map_Code,0)),"UNMAPPED"))</f>
        <v/>
      </c>
      <c r="H592">
        <f>IF(A592="","",IFERROR(INDEX(Map_Stmt,MATCH(A592,Map_Code,0)),"UNMAPPED"))</f>
        <v/>
      </c>
      <c r="I592" s="7">
        <f>IF(A592="",0,IFERROR(F592*INDEX(Map_Sign,MATCH(A592,Map_Code,0)),0))</f>
        <v/>
      </c>
      <c r="J592">
        <f>IF(C592="",0,YEAR(C592))</f>
        <v/>
      </c>
      <c r="K592">
        <f>IF(C592="",0,MONTH(C592))</f>
        <v/>
      </c>
    </row>
    <row r="593">
      <c r="A593" s="4" t="n"/>
      <c r="B593" s="4" t="n"/>
      <c r="C593" s="18" t="n"/>
      <c r="D593" s="16" t="n"/>
      <c r="E593" s="16" t="n"/>
      <c r="F593" s="7">
        <f>D593-E593</f>
        <v/>
      </c>
      <c r="G593">
        <f>IF(A593="","",IFERROR(INDEX(Map_Line,MATCH(A593,Map_Code,0)),"UNMAPPED"))</f>
        <v/>
      </c>
      <c r="H593">
        <f>IF(A593="","",IFERROR(INDEX(Map_Stmt,MATCH(A593,Map_Code,0)),"UNMAPPED"))</f>
        <v/>
      </c>
      <c r="I593" s="7">
        <f>IF(A593="",0,IFERROR(F593*INDEX(Map_Sign,MATCH(A593,Map_Code,0)),0))</f>
        <v/>
      </c>
      <c r="J593">
        <f>IF(C593="",0,YEAR(C593))</f>
        <v/>
      </c>
      <c r="K593">
        <f>IF(C593="",0,MONTH(C593))</f>
        <v/>
      </c>
    </row>
    <row r="594">
      <c r="A594" s="4" t="n"/>
      <c r="B594" s="4" t="n"/>
      <c r="C594" s="18" t="n"/>
      <c r="D594" s="16" t="n"/>
      <c r="E594" s="16" t="n"/>
      <c r="F594" s="7">
        <f>D594-E594</f>
        <v/>
      </c>
      <c r="G594">
        <f>IF(A594="","",IFERROR(INDEX(Map_Line,MATCH(A594,Map_Code,0)),"UNMAPPED"))</f>
        <v/>
      </c>
      <c r="H594">
        <f>IF(A594="","",IFERROR(INDEX(Map_Stmt,MATCH(A594,Map_Code,0)),"UNMAPPED"))</f>
        <v/>
      </c>
      <c r="I594" s="7">
        <f>IF(A594="",0,IFERROR(F594*INDEX(Map_Sign,MATCH(A594,Map_Code,0)),0))</f>
        <v/>
      </c>
      <c r="J594">
        <f>IF(C594="",0,YEAR(C594))</f>
        <v/>
      </c>
      <c r="K594">
        <f>IF(C594="",0,MONTH(C594))</f>
        <v/>
      </c>
    </row>
    <row r="595">
      <c r="A595" s="4" t="n"/>
      <c r="B595" s="4" t="n"/>
      <c r="C595" s="18" t="n"/>
      <c r="D595" s="16" t="n"/>
      <c r="E595" s="16" t="n"/>
      <c r="F595" s="7">
        <f>D595-E595</f>
        <v/>
      </c>
      <c r="G595">
        <f>IF(A595="","",IFERROR(INDEX(Map_Line,MATCH(A595,Map_Code,0)),"UNMAPPED"))</f>
        <v/>
      </c>
      <c r="H595">
        <f>IF(A595="","",IFERROR(INDEX(Map_Stmt,MATCH(A595,Map_Code,0)),"UNMAPPED"))</f>
        <v/>
      </c>
      <c r="I595" s="7">
        <f>IF(A595="",0,IFERROR(F595*INDEX(Map_Sign,MATCH(A595,Map_Code,0)),0))</f>
        <v/>
      </c>
      <c r="J595">
        <f>IF(C595="",0,YEAR(C595))</f>
        <v/>
      </c>
      <c r="K595">
        <f>IF(C595="",0,MONTH(C595))</f>
        <v/>
      </c>
    </row>
    <row r="596">
      <c r="A596" s="4" t="n"/>
      <c r="B596" s="4" t="n"/>
      <c r="C596" s="18" t="n"/>
      <c r="D596" s="16" t="n"/>
      <c r="E596" s="16" t="n"/>
      <c r="F596" s="7">
        <f>D596-E596</f>
        <v/>
      </c>
      <c r="G596">
        <f>IF(A596="","",IFERROR(INDEX(Map_Line,MATCH(A596,Map_Code,0)),"UNMAPPED"))</f>
        <v/>
      </c>
      <c r="H596">
        <f>IF(A596="","",IFERROR(INDEX(Map_Stmt,MATCH(A596,Map_Code,0)),"UNMAPPED"))</f>
        <v/>
      </c>
      <c r="I596" s="7">
        <f>IF(A596="",0,IFERROR(F596*INDEX(Map_Sign,MATCH(A596,Map_Code,0)),0))</f>
        <v/>
      </c>
      <c r="J596">
        <f>IF(C596="",0,YEAR(C596))</f>
        <v/>
      </c>
      <c r="K596">
        <f>IF(C596="",0,MONTH(C596))</f>
        <v/>
      </c>
    </row>
    <row r="597">
      <c r="A597" s="4" t="n"/>
      <c r="B597" s="4" t="n"/>
      <c r="C597" s="18" t="n"/>
      <c r="D597" s="16" t="n"/>
      <c r="E597" s="16" t="n"/>
      <c r="F597" s="7">
        <f>D597-E597</f>
        <v/>
      </c>
      <c r="G597">
        <f>IF(A597="","",IFERROR(INDEX(Map_Line,MATCH(A597,Map_Code,0)),"UNMAPPED"))</f>
        <v/>
      </c>
      <c r="H597">
        <f>IF(A597="","",IFERROR(INDEX(Map_Stmt,MATCH(A597,Map_Code,0)),"UNMAPPED"))</f>
        <v/>
      </c>
      <c r="I597" s="7">
        <f>IF(A597="",0,IFERROR(F597*INDEX(Map_Sign,MATCH(A597,Map_Code,0)),0))</f>
        <v/>
      </c>
      <c r="J597">
        <f>IF(C597="",0,YEAR(C597))</f>
        <v/>
      </c>
      <c r="K597">
        <f>IF(C597="",0,MONTH(C597))</f>
        <v/>
      </c>
    </row>
    <row r="598">
      <c r="A598" s="4" t="n"/>
      <c r="B598" s="4" t="n"/>
      <c r="C598" s="18" t="n"/>
      <c r="D598" s="16" t="n"/>
      <c r="E598" s="16" t="n"/>
      <c r="F598" s="7">
        <f>D598-E598</f>
        <v/>
      </c>
      <c r="G598">
        <f>IF(A598="","",IFERROR(INDEX(Map_Line,MATCH(A598,Map_Code,0)),"UNMAPPED"))</f>
        <v/>
      </c>
      <c r="H598">
        <f>IF(A598="","",IFERROR(INDEX(Map_Stmt,MATCH(A598,Map_Code,0)),"UNMAPPED"))</f>
        <v/>
      </c>
      <c r="I598" s="7">
        <f>IF(A598="",0,IFERROR(F598*INDEX(Map_Sign,MATCH(A598,Map_Code,0)),0))</f>
        <v/>
      </c>
      <c r="J598">
        <f>IF(C598="",0,YEAR(C598))</f>
        <v/>
      </c>
      <c r="K598">
        <f>IF(C598="",0,MONTH(C598))</f>
        <v/>
      </c>
    </row>
    <row r="599">
      <c r="A599" s="4" t="n"/>
      <c r="B599" s="4" t="n"/>
      <c r="C599" s="18" t="n"/>
      <c r="D599" s="16" t="n"/>
      <c r="E599" s="16" t="n"/>
      <c r="F599" s="7">
        <f>D599-E599</f>
        <v/>
      </c>
      <c r="G599">
        <f>IF(A599="","",IFERROR(INDEX(Map_Line,MATCH(A599,Map_Code,0)),"UNMAPPED"))</f>
        <v/>
      </c>
      <c r="H599">
        <f>IF(A599="","",IFERROR(INDEX(Map_Stmt,MATCH(A599,Map_Code,0)),"UNMAPPED"))</f>
        <v/>
      </c>
      <c r="I599" s="7">
        <f>IF(A599="",0,IFERROR(F599*INDEX(Map_Sign,MATCH(A599,Map_Code,0)),0))</f>
        <v/>
      </c>
      <c r="J599">
        <f>IF(C599="",0,YEAR(C599))</f>
        <v/>
      </c>
      <c r="K599">
        <f>IF(C599="",0,MONTH(C599))</f>
        <v/>
      </c>
    </row>
    <row r="600">
      <c r="A600" s="4" t="n"/>
      <c r="B600" s="4" t="n"/>
      <c r="C600" s="18" t="n"/>
      <c r="D600" s="16" t="n"/>
      <c r="E600" s="16" t="n"/>
      <c r="F600" s="7">
        <f>D600-E600</f>
        <v/>
      </c>
      <c r="G600">
        <f>IF(A600="","",IFERROR(INDEX(Map_Line,MATCH(A600,Map_Code,0)),"UNMAPPED"))</f>
        <v/>
      </c>
      <c r="H600">
        <f>IF(A600="","",IFERROR(INDEX(Map_Stmt,MATCH(A600,Map_Code,0)),"UNMAPPED"))</f>
        <v/>
      </c>
      <c r="I600" s="7">
        <f>IF(A600="",0,IFERROR(F600*INDEX(Map_Sign,MATCH(A600,Map_Code,0)),0))</f>
        <v/>
      </c>
      <c r="J600">
        <f>IF(C600="",0,YEAR(C600))</f>
        <v/>
      </c>
      <c r="K600">
        <f>IF(C600="",0,MONTH(C600))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7" customWidth="1" min="4" max="4"/>
    <col width="34" customWidth="1" min="5" max="5"/>
  </cols>
  <sheetData>
    <row r="1">
      <c r="A1" s="6" t="inlineStr">
        <is>
          <t>Account code</t>
        </is>
      </c>
      <c r="B1" s="6" t="inlineStr">
        <is>
          <t>Pack line</t>
        </is>
      </c>
      <c r="C1" s="6" t="inlineStr">
        <is>
          <t>Statement (P&amp;L or BS)</t>
        </is>
      </c>
      <c r="D1" s="6" t="inlineStr">
        <is>
          <t>Sign</t>
        </is>
      </c>
      <c r="E1" s="6" t="inlineStr">
        <is>
          <t>Account name</t>
        </is>
      </c>
    </row>
    <row r="2">
      <c r="A2" s="4" t="n">
        <v>4000</v>
      </c>
      <c r="B2" s="4" t="inlineStr">
        <is>
          <t>Revenue</t>
        </is>
      </c>
      <c r="C2" s="4" t="inlineStr">
        <is>
          <t>P&amp;L</t>
        </is>
      </c>
      <c r="D2" s="4" t="n">
        <v>-1</v>
      </c>
      <c r="E2" s="4" t="inlineStr">
        <is>
          <t>Sales</t>
        </is>
      </c>
    </row>
    <row r="3">
      <c r="A3" s="4" t="n">
        <v>5000</v>
      </c>
      <c r="B3" s="4" t="inlineStr">
        <is>
          <t>Cost of sales</t>
        </is>
      </c>
      <c r="C3" s="4" t="inlineStr">
        <is>
          <t>P&amp;L</t>
        </is>
      </c>
      <c r="D3" s="4" t="n">
        <v>1</v>
      </c>
      <c r="E3" s="4" t="inlineStr">
        <is>
          <t>Cost of sales</t>
        </is>
      </c>
    </row>
    <row r="4">
      <c r="A4" s="4" t="n">
        <v>6000</v>
      </c>
      <c r="B4" s="4" t="inlineStr">
        <is>
          <t>Overheads</t>
        </is>
      </c>
      <c r="C4" s="4" t="inlineStr">
        <is>
          <t>P&amp;L</t>
        </is>
      </c>
      <c r="D4" s="4" t="n">
        <v>1</v>
      </c>
      <c r="E4" s="4" t="inlineStr">
        <is>
          <t>Salaries</t>
        </is>
      </c>
    </row>
    <row r="5">
      <c r="A5" s="4" t="n">
        <v>6100</v>
      </c>
      <c r="B5" s="4" t="inlineStr">
        <is>
          <t>Overheads</t>
        </is>
      </c>
      <c r="C5" s="4" t="inlineStr">
        <is>
          <t>P&amp;L</t>
        </is>
      </c>
      <c r="D5" s="4" t="n">
        <v>1</v>
      </c>
      <c r="E5" s="4" t="inlineStr">
        <is>
          <t>Rent and rates</t>
        </is>
      </c>
    </row>
    <row r="6">
      <c r="A6" s="4" t="n">
        <v>6200</v>
      </c>
      <c r="B6" s="4" t="inlineStr">
        <is>
          <t>Overheads</t>
        </is>
      </c>
      <c r="C6" s="4" t="inlineStr">
        <is>
          <t>P&amp;L</t>
        </is>
      </c>
      <c r="D6" s="4" t="n">
        <v>1</v>
      </c>
      <c r="E6" s="4" t="inlineStr">
        <is>
          <t>Other overheads</t>
        </is>
      </c>
    </row>
    <row r="7">
      <c r="A7" s="4" t="n">
        <v>6800</v>
      </c>
      <c r="B7" s="4" t="inlineStr">
        <is>
          <t>Depreciation</t>
        </is>
      </c>
      <c r="C7" s="4" t="inlineStr">
        <is>
          <t>P&amp;L</t>
        </is>
      </c>
      <c r="D7" s="4" t="n">
        <v>1</v>
      </c>
      <c r="E7" s="4" t="inlineStr">
        <is>
          <t>Depreciation</t>
        </is>
      </c>
    </row>
    <row r="8">
      <c r="A8" s="4" t="n">
        <v>1000</v>
      </c>
      <c r="B8" s="4" t="inlineStr">
        <is>
          <t>Fixed assets</t>
        </is>
      </c>
      <c r="C8" s="4" t="inlineStr">
        <is>
          <t>BS</t>
        </is>
      </c>
      <c r="D8" s="4" t="n">
        <v>1</v>
      </c>
      <c r="E8" s="4" t="inlineStr">
        <is>
          <t>Fixed assets (net book value)</t>
        </is>
      </c>
    </row>
    <row r="9">
      <c r="A9" s="4" t="n">
        <v>1100</v>
      </c>
      <c r="B9" s="4" t="inlineStr">
        <is>
          <t>Trade debtors</t>
        </is>
      </c>
      <c r="C9" s="4" t="inlineStr">
        <is>
          <t>BS</t>
        </is>
      </c>
      <c r="D9" s="4" t="n">
        <v>1</v>
      </c>
      <c r="E9" s="4" t="inlineStr">
        <is>
          <t>Trade debtors</t>
        </is>
      </c>
    </row>
    <row r="10">
      <c r="A10" s="4" t="n">
        <v>1200</v>
      </c>
      <c r="B10" s="4" t="inlineStr">
        <is>
          <t>Cash at bank</t>
        </is>
      </c>
      <c r="C10" s="4" t="inlineStr">
        <is>
          <t>BS</t>
        </is>
      </c>
      <c r="D10" s="4" t="n">
        <v>1</v>
      </c>
      <c r="E10" s="4" t="inlineStr">
        <is>
          <t>Cash at bank</t>
        </is>
      </c>
    </row>
    <row r="11">
      <c r="A11" s="4" t="n">
        <v>2100</v>
      </c>
      <c r="B11" s="4" t="inlineStr">
        <is>
          <t>Trade creditors</t>
        </is>
      </c>
      <c r="C11" s="4" t="inlineStr">
        <is>
          <t>BS</t>
        </is>
      </c>
      <c r="D11" s="4" t="n">
        <v>-1</v>
      </c>
      <c r="E11" s="4" t="inlineStr">
        <is>
          <t>Trade creditors</t>
        </is>
      </c>
    </row>
    <row r="12">
      <c r="A12" s="4" t="n">
        <v>2300</v>
      </c>
      <c r="B12" s="4" t="inlineStr">
        <is>
          <t>Bank loan</t>
        </is>
      </c>
      <c r="C12" s="4" t="inlineStr">
        <is>
          <t>BS</t>
        </is>
      </c>
      <c r="D12" s="4" t="n">
        <v>-1</v>
      </c>
      <c r="E12" s="4" t="inlineStr">
        <is>
          <t>Bank loan</t>
        </is>
      </c>
    </row>
    <row r="13">
      <c r="A13" s="4" t="n">
        <v>3000</v>
      </c>
      <c r="B13" s="4" t="inlineStr">
        <is>
          <t>Share capital</t>
        </is>
      </c>
      <c r="C13" s="4" t="inlineStr">
        <is>
          <t>BS</t>
        </is>
      </c>
      <c r="D13" s="4" t="n">
        <v>-1</v>
      </c>
      <c r="E13" s="4" t="inlineStr">
        <is>
          <t>Share capital</t>
        </is>
      </c>
    </row>
    <row r="14">
      <c r="A14" s="4" t="n">
        <v>3100</v>
      </c>
      <c r="B14" s="4" t="inlineStr">
        <is>
          <t>Retained earnings</t>
        </is>
      </c>
      <c r="C14" s="4" t="inlineStr">
        <is>
          <t>BS</t>
        </is>
      </c>
      <c r="D14" s="4" t="n">
        <v>-1</v>
      </c>
      <c r="E14" s="4" t="inlineStr">
        <is>
          <t>Retained earnings brought forward</t>
        </is>
      </c>
    </row>
    <row r="15">
      <c r="A15" s="4" t="n">
        <v>3200</v>
      </c>
      <c r="B15" s="4" t="inlineStr">
        <is>
          <t>Dividends paid</t>
        </is>
      </c>
      <c r="C15" s="4" t="inlineStr">
        <is>
          <t>BS</t>
        </is>
      </c>
      <c r="D15" s="4" t="n">
        <v>-1</v>
      </c>
      <c r="E15" s="4" t="inlineStr">
        <is>
          <t>Dividends paid</t>
        </is>
      </c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7">
      <c r="A37" s="4" t="n"/>
      <c r="B37" s="4" t="n"/>
      <c r="C37" s="4" t="n"/>
      <c r="D37" s="4" t="n"/>
      <c r="E37" s="4" t="n"/>
    </row>
    <row r="38">
      <c r="A38" s="4" t="n"/>
      <c r="B38" s="4" t="n"/>
      <c r="C38" s="4" t="n"/>
      <c r="D38" s="4" t="n"/>
      <c r="E38" s="4" t="n"/>
    </row>
    <row r="39">
      <c r="A39" s="4" t="n"/>
      <c r="B39" s="4" t="n"/>
      <c r="C39" s="4" t="n"/>
      <c r="D39" s="4" t="n"/>
      <c r="E39" s="4" t="n"/>
    </row>
    <row r="40">
      <c r="A40" s="4" t="n"/>
      <c r="B40" s="4" t="n"/>
      <c r="C40" s="4" t="n"/>
      <c r="D40" s="4" t="n"/>
      <c r="E40" s="4" t="n"/>
    </row>
    <row r="41">
      <c r="A41" s="4" t="n"/>
      <c r="B41" s="4" t="n"/>
      <c r="C41" s="4" t="n"/>
      <c r="D41" s="4" t="n"/>
      <c r="E41" s="4" t="n"/>
    </row>
    <row r="42">
      <c r="A42" s="4" t="n"/>
      <c r="B42" s="4" t="n"/>
      <c r="C42" s="4" t="n"/>
      <c r="D42" s="4" t="n"/>
      <c r="E42" s="4" t="n"/>
    </row>
    <row r="43">
      <c r="A43" s="4" t="n"/>
      <c r="B43" s="4" t="n"/>
      <c r="C43" s="4" t="n"/>
      <c r="D43" s="4" t="n"/>
      <c r="E43" s="4" t="n"/>
    </row>
    <row r="44">
      <c r="A44" s="4" t="n"/>
      <c r="B44" s="4" t="n"/>
      <c r="C44" s="4" t="n"/>
      <c r="D44" s="4" t="n"/>
      <c r="E44" s="4" t="n"/>
    </row>
    <row r="45">
      <c r="A45" s="4" t="n"/>
      <c r="B45" s="4" t="n"/>
      <c r="C45" s="4" t="n"/>
      <c r="D45" s="4" t="n"/>
      <c r="E45" s="4" t="n"/>
    </row>
    <row r="46">
      <c r="A46" s="4" t="n"/>
      <c r="B46" s="4" t="n"/>
      <c r="C46" s="4" t="n"/>
      <c r="D46" s="4" t="n"/>
      <c r="E46" s="4" t="n"/>
    </row>
    <row r="47">
      <c r="A47" s="4" t="n"/>
      <c r="B47" s="4" t="n"/>
      <c r="C47" s="4" t="n"/>
      <c r="D47" s="4" t="n"/>
      <c r="E47" s="4" t="n"/>
    </row>
    <row r="48">
      <c r="A48" s="4" t="n"/>
      <c r="B48" s="4" t="n"/>
      <c r="C48" s="4" t="n"/>
      <c r="D48" s="4" t="n"/>
      <c r="E48" s="4" t="n"/>
    </row>
    <row r="49">
      <c r="A49" s="4" t="n"/>
      <c r="B49" s="4" t="n"/>
      <c r="C49" s="4" t="n"/>
      <c r="D49" s="4" t="n"/>
      <c r="E49" s="4" t="n"/>
    </row>
    <row r="50">
      <c r="A50" s="4" t="n"/>
      <c r="B50" s="4" t="n"/>
      <c r="C50" s="4" t="n"/>
      <c r="D50" s="4" t="n"/>
      <c r="E50" s="4" t="n"/>
    </row>
    <row r="51">
      <c r="A51" s="4" t="n"/>
      <c r="B51" s="4" t="n"/>
      <c r="C51" s="4" t="n"/>
      <c r="D51" s="4" t="n"/>
      <c r="E51" s="4" t="n"/>
    </row>
    <row r="52">
      <c r="A52" s="4" t="n"/>
      <c r="B52" s="4" t="n"/>
      <c r="C52" s="4" t="n"/>
      <c r="D52" s="4" t="n"/>
      <c r="E52" s="4" t="n"/>
    </row>
    <row r="53">
      <c r="A53" s="4" t="n"/>
      <c r="B53" s="4" t="n"/>
      <c r="C53" s="4" t="n"/>
      <c r="D53" s="4" t="n"/>
      <c r="E53" s="4" t="n"/>
    </row>
    <row r="54">
      <c r="A54" s="4" t="n"/>
      <c r="B54" s="4" t="n"/>
      <c r="C54" s="4" t="n"/>
      <c r="D54" s="4" t="n"/>
      <c r="E54" s="4" t="n"/>
    </row>
    <row r="55">
      <c r="A55" s="4" t="n"/>
      <c r="B55" s="4" t="n"/>
      <c r="C55" s="4" t="n"/>
      <c r="D55" s="4" t="n"/>
      <c r="E55" s="4" t="n"/>
    </row>
    <row r="56">
      <c r="A56" s="4" t="n"/>
      <c r="B56" s="4" t="n"/>
      <c r="C56" s="4" t="n"/>
      <c r="D56" s="4" t="n"/>
      <c r="E56" s="4" t="n"/>
    </row>
    <row r="57">
      <c r="A57" s="4" t="n"/>
      <c r="B57" s="4" t="n"/>
      <c r="C57" s="4" t="n"/>
      <c r="D57" s="4" t="n"/>
      <c r="E57" s="4" t="n"/>
    </row>
    <row r="58">
      <c r="A58" s="4" t="n"/>
      <c r="B58" s="4" t="n"/>
      <c r="C58" s="4" t="n"/>
      <c r="D58" s="4" t="n"/>
      <c r="E58" s="4" t="n"/>
    </row>
    <row r="59">
      <c r="A59" s="4" t="n"/>
      <c r="B59" s="4" t="n"/>
      <c r="C59" s="4" t="n"/>
      <c r="D59" s="4" t="n"/>
      <c r="E59" s="4" t="n"/>
    </row>
    <row r="60">
      <c r="A60" s="4" t="n"/>
      <c r="B60" s="4" t="n"/>
      <c r="C60" s="4" t="n"/>
      <c r="D60" s="4" t="n"/>
      <c r="E60" s="4" t="n"/>
    </row>
    <row r="61">
      <c r="A61" s="4" t="n"/>
      <c r="B61" s="4" t="n"/>
      <c r="C61" s="4" t="n"/>
      <c r="D61" s="4" t="n"/>
      <c r="E61" s="4" t="n"/>
    </row>
    <row r="62">
      <c r="A62" s="4" t="n"/>
      <c r="B62" s="4" t="n"/>
      <c r="C62" s="4" t="n"/>
      <c r="D62" s="4" t="n"/>
      <c r="E62" s="4" t="n"/>
    </row>
    <row r="63">
      <c r="A63" s="4" t="n"/>
      <c r="B63" s="4" t="n"/>
      <c r="C63" s="4" t="n"/>
      <c r="D63" s="4" t="n"/>
      <c r="E63" s="4" t="n"/>
    </row>
    <row r="64">
      <c r="A64" s="4" t="n"/>
      <c r="B64" s="4" t="n"/>
      <c r="C64" s="4" t="n"/>
      <c r="D64" s="4" t="n"/>
      <c r="E64" s="4" t="n"/>
    </row>
    <row r="65">
      <c r="A65" s="4" t="n"/>
      <c r="B65" s="4" t="n"/>
      <c r="C65" s="4" t="n"/>
      <c r="D65" s="4" t="n"/>
      <c r="E65" s="4" t="n"/>
    </row>
    <row r="66">
      <c r="A66" s="4" t="n"/>
      <c r="B66" s="4" t="n"/>
      <c r="C66" s="4" t="n"/>
      <c r="D66" s="4" t="n"/>
      <c r="E66" s="4" t="n"/>
    </row>
    <row r="67">
      <c r="A67" s="4" t="n"/>
      <c r="B67" s="4" t="n"/>
      <c r="C67" s="4" t="n"/>
      <c r="D67" s="4" t="n"/>
      <c r="E67" s="4" t="n"/>
    </row>
    <row r="68">
      <c r="A68" s="4" t="n"/>
      <c r="B68" s="4" t="n"/>
      <c r="C68" s="4" t="n"/>
      <c r="D68" s="4" t="n"/>
      <c r="E68" s="4" t="n"/>
    </row>
    <row r="69">
      <c r="A69" s="4" t="n"/>
      <c r="B69" s="4" t="n"/>
      <c r="C69" s="4" t="n"/>
      <c r="D69" s="4" t="n"/>
      <c r="E69" s="4" t="n"/>
    </row>
    <row r="70">
      <c r="A70" s="4" t="n"/>
      <c r="B70" s="4" t="n"/>
      <c r="C70" s="4" t="n"/>
      <c r="D70" s="4" t="n"/>
      <c r="E70" s="4" t="n"/>
    </row>
    <row r="71">
      <c r="A71" s="4" t="n"/>
      <c r="B71" s="4" t="n"/>
      <c r="C71" s="4" t="n"/>
      <c r="D71" s="4" t="n"/>
      <c r="E71" s="4" t="n"/>
    </row>
    <row r="72">
      <c r="A72" s="4" t="n"/>
      <c r="B72" s="4" t="n"/>
      <c r="C72" s="4" t="n"/>
      <c r="D72" s="4" t="n"/>
      <c r="E72" s="4" t="n"/>
    </row>
    <row r="73">
      <c r="A73" s="4" t="n"/>
      <c r="B73" s="4" t="n"/>
      <c r="C73" s="4" t="n"/>
      <c r="D73" s="4" t="n"/>
      <c r="E73" s="4" t="n"/>
    </row>
    <row r="74">
      <c r="A74" s="4" t="n"/>
      <c r="B74" s="4" t="n"/>
      <c r="C74" s="4" t="n"/>
      <c r="D74" s="4" t="n"/>
      <c r="E74" s="4" t="n"/>
    </row>
    <row r="75">
      <c r="A75" s="4" t="n"/>
      <c r="B75" s="4" t="n"/>
      <c r="C75" s="4" t="n"/>
      <c r="D75" s="4" t="n"/>
      <c r="E75" s="4" t="n"/>
    </row>
    <row r="76">
      <c r="A76" s="4" t="n"/>
      <c r="B76" s="4" t="n"/>
      <c r="C76" s="4" t="n"/>
      <c r="D76" s="4" t="n"/>
      <c r="E76" s="4" t="n"/>
    </row>
    <row r="77">
      <c r="A77" s="4" t="n"/>
      <c r="B77" s="4" t="n"/>
      <c r="C77" s="4" t="n"/>
      <c r="D77" s="4" t="n"/>
      <c r="E77" s="4" t="n"/>
    </row>
    <row r="78">
      <c r="A78" s="4" t="n"/>
      <c r="B78" s="4" t="n"/>
      <c r="C78" s="4" t="n"/>
      <c r="D78" s="4" t="n"/>
      <c r="E78" s="4" t="n"/>
    </row>
    <row r="79">
      <c r="A79" s="4" t="n"/>
      <c r="B79" s="4" t="n"/>
      <c r="C79" s="4" t="n"/>
      <c r="D79" s="4" t="n"/>
      <c r="E79" s="4" t="n"/>
    </row>
    <row r="80">
      <c r="A80" s="4" t="n"/>
      <c r="B80" s="4" t="n"/>
      <c r="C80" s="4" t="n"/>
      <c r="D80" s="4" t="n"/>
      <c r="E80" s="4" t="n"/>
    </row>
    <row r="81">
      <c r="A81" s="4" t="n"/>
      <c r="B81" s="4" t="n"/>
      <c r="C81" s="4" t="n"/>
      <c r="D81" s="4" t="n"/>
      <c r="E81" s="4" t="n"/>
    </row>
    <row r="82">
      <c r="A82" s="4" t="n"/>
      <c r="B82" s="4" t="n"/>
      <c r="C82" s="4" t="n"/>
      <c r="D82" s="4" t="n"/>
      <c r="E82" s="4" t="n"/>
    </row>
    <row r="83">
      <c r="A83" s="4" t="n"/>
      <c r="B83" s="4" t="n"/>
      <c r="C83" s="4" t="n"/>
      <c r="D83" s="4" t="n"/>
      <c r="E83" s="4" t="n"/>
    </row>
    <row r="84">
      <c r="A84" s="4" t="n"/>
      <c r="B84" s="4" t="n"/>
      <c r="C84" s="4" t="n"/>
      <c r="D84" s="4" t="n"/>
      <c r="E84" s="4" t="n"/>
    </row>
    <row r="85">
      <c r="A85" s="4" t="n"/>
      <c r="B85" s="4" t="n"/>
      <c r="C85" s="4" t="n"/>
      <c r="D85" s="4" t="n"/>
      <c r="E85" s="4" t="n"/>
    </row>
    <row r="86">
      <c r="A86" s="4" t="n"/>
      <c r="B86" s="4" t="n"/>
      <c r="C86" s="4" t="n"/>
      <c r="D86" s="4" t="n"/>
      <c r="E86" s="4" t="n"/>
    </row>
    <row r="87">
      <c r="A87" s="4" t="n"/>
      <c r="B87" s="4" t="n"/>
      <c r="C87" s="4" t="n"/>
      <c r="D87" s="4" t="n"/>
      <c r="E87" s="4" t="n"/>
    </row>
    <row r="88">
      <c r="A88" s="4" t="n"/>
      <c r="B88" s="4" t="n"/>
      <c r="C88" s="4" t="n"/>
      <c r="D88" s="4" t="n"/>
      <c r="E88" s="4" t="n"/>
    </row>
    <row r="89">
      <c r="A89" s="4" t="n"/>
      <c r="B89" s="4" t="n"/>
      <c r="C89" s="4" t="n"/>
      <c r="D89" s="4" t="n"/>
      <c r="E89" s="4" t="n"/>
    </row>
    <row r="90">
      <c r="A90" s="4" t="n"/>
      <c r="B90" s="4" t="n"/>
      <c r="C90" s="4" t="n"/>
      <c r="D90" s="4" t="n"/>
      <c r="E90" s="4" t="n"/>
    </row>
    <row r="91">
      <c r="A91" s="4" t="n"/>
      <c r="B91" s="4" t="n"/>
      <c r="C91" s="4" t="n"/>
      <c r="D91" s="4" t="n"/>
      <c r="E91" s="4" t="n"/>
    </row>
    <row r="92">
      <c r="A92" s="4" t="n"/>
      <c r="B92" s="4" t="n"/>
      <c r="C92" s="4" t="n"/>
      <c r="D92" s="4" t="n"/>
      <c r="E92" s="4" t="n"/>
    </row>
    <row r="93">
      <c r="A93" s="4" t="n"/>
      <c r="B93" s="4" t="n"/>
      <c r="C93" s="4" t="n"/>
      <c r="D93" s="4" t="n"/>
      <c r="E93" s="4" t="n"/>
    </row>
    <row r="94">
      <c r="A94" s="4" t="n"/>
      <c r="B94" s="4" t="n"/>
      <c r="C94" s="4" t="n"/>
      <c r="D94" s="4" t="n"/>
      <c r="E94" s="4" t="n"/>
    </row>
    <row r="95">
      <c r="A95" s="4" t="n"/>
      <c r="B95" s="4" t="n"/>
      <c r="C95" s="4" t="n"/>
      <c r="D95" s="4" t="n"/>
      <c r="E95" s="4" t="n"/>
    </row>
    <row r="96">
      <c r="A96" s="4" t="n"/>
      <c r="B96" s="4" t="n"/>
      <c r="C96" s="4" t="n"/>
      <c r="D96" s="4" t="n"/>
      <c r="E96" s="4" t="n"/>
    </row>
    <row r="97">
      <c r="A97" s="4" t="n"/>
      <c r="B97" s="4" t="n"/>
      <c r="C97" s="4" t="n"/>
      <c r="D97" s="4" t="n"/>
      <c r="E97" s="4" t="n"/>
    </row>
    <row r="98">
      <c r="A98" s="4" t="n"/>
      <c r="B98" s="4" t="n"/>
      <c r="C98" s="4" t="n"/>
      <c r="D98" s="4" t="n"/>
      <c r="E98" s="4" t="n"/>
    </row>
    <row r="99">
      <c r="A99" s="4" t="n"/>
      <c r="B99" s="4" t="n"/>
      <c r="C99" s="4" t="n"/>
      <c r="D99" s="4" t="n"/>
      <c r="E99" s="4" t="n"/>
    </row>
    <row r="100">
      <c r="A100" s="4" t="n"/>
      <c r="B100" s="4" t="n"/>
      <c r="C100" s="4" t="n"/>
      <c r="D100" s="4" t="n"/>
      <c r="E100" s="4" t="n"/>
    </row>
    <row r="101">
      <c r="A101" s="4" t="n"/>
      <c r="B101" s="4" t="n"/>
      <c r="C101" s="4" t="n"/>
      <c r="D101" s="4" t="n"/>
      <c r="E101" s="4" t="n"/>
    </row>
    <row r="102">
      <c r="A102" s="4" t="n"/>
      <c r="B102" s="4" t="n"/>
      <c r="C102" s="4" t="n"/>
      <c r="D102" s="4" t="n"/>
      <c r="E102" s="4" t="n"/>
    </row>
    <row r="103">
      <c r="A103" s="4" t="n"/>
      <c r="B103" s="4" t="n"/>
      <c r="C103" s="4" t="n"/>
      <c r="D103" s="4" t="n"/>
      <c r="E103" s="4" t="n"/>
    </row>
    <row r="104">
      <c r="A104" s="4" t="n"/>
      <c r="B104" s="4" t="n"/>
      <c r="C104" s="4" t="n"/>
      <c r="D104" s="4" t="n"/>
      <c r="E104" s="4" t="n"/>
    </row>
    <row r="105">
      <c r="A105" s="4" t="n"/>
      <c r="B105" s="4" t="n"/>
      <c r="C105" s="4" t="n"/>
      <c r="D105" s="4" t="n"/>
      <c r="E105" s="4" t="n"/>
    </row>
    <row r="106">
      <c r="A106" s="4" t="n"/>
      <c r="B106" s="4" t="n"/>
      <c r="C106" s="4" t="n"/>
      <c r="D106" s="4" t="n"/>
      <c r="E106" s="4" t="n"/>
    </row>
    <row r="107">
      <c r="A107" s="4" t="n"/>
      <c r="B107" s="4" t="n"/>
      <c r="C107" s="4" t="n"/>
      <c r="D107" s="4" t="n"/>
      <c r="E107" s="4" t="n"/>
    </row>
    <row r="108">
      <c r="A108" s="4" t="n"/>
      <c r="B108" s="4" t="n"/>
      <c r="C108" s="4" t="n"/>
      <c r="D108" s="4" t="n"/>
      <c r="E108" s="4" t="n"/>
    </row>
    <row r="109">
      <c r="A109" s="4" t="n"/>
      <c r="B109" s="4" t="n"/>
      <c r="C109" s="4" t="n"/>
      <c r="D109" s="4" t="n"/>
      <c r="E109" s="4" t="n"/>
    </row>
    <row r="110">
      <c r="A110" s="4" t="n"/>
      <c r="B110" s="4" t="n"/>
      <c r="C110" s="4" t="n"/>
      <c r="D110" s="4" t="n"/>
      <c r="E110" s="4" t="n"/>
    </row>
    <row r="111">
      <c r="A111" s="4" t="n"/>
      <c r="B111" s="4" t="n"/>
      <c r="C111" s="4" t="n"/>
      <c r="D111" s="4" t="n"/>
      <c r="E111" s="4" t="n"/>
    </row>
    <row r="112">
      <c r="A112" s="4" t="n"/>
      <c r="B112" s="4" t="n"/>
      <c r="C112" s="4" t="n"/>
      <c r="D112" s="4" t="n"/>
      <c r="E112" s="4" t="n"/>
    </row>
    <row r="113">
      <c r="A113" s="4" t="n"/>
      <c r="B113" s="4" t="n"/>
      <c r="C113" s="4" t="n"/>
      <c r="D113" s="4" t="n"/>
      <c r="E113" s="4" t="n"/>
    </row>
    <row r="114">
      <c r="A114" s="4" t="n"/>
      <c r="B114" s="4" t="n"/>
      <c r="C114" s="4" t="n"/>
      <c r="D114" s="4" t="n"/>
      <c r="E114" s="4" t="n"/>
    </row>
    <row r="115">
      <c r="A115" s="4" t="n"/>
      <c r="B115" s="4" t="n"/>
      <c r="C115" s="4" t="n"/>
      <c r="D115" s="4" t="n"/>
      <c r="E115" s="4" t="n"/>
    </row>
    <row r="116">
      <c r="A116" s="4" t="n"/>
      <c r="B116" s="4" t="n"/>
      <c r="C116" s="4" t="n"/>
      <c r="D116" s="4" t="n"/>
      <c r="E116" s="4" t="n"/>
    </row>
    <row r="117">
      <c r="A117" s="4" t="n"/>
      <c r="B117" s="4" t="n"/>
      <c r="C117" s="4" t="n"/>
      <c r="D117" s="4" t="n"/>
      <c r="E117" s="4" t="n"/>
    </row>
    <row r="118">
      <c r="A118" s="4" t="n"/>
      <c r="B118" s="4" t="n"/>
      <c r="C118" s="4" t="n"/>
      <c r="D118" s="4" t="n"/>
      <c r="E118" s="4" t="n"/>
    </row>
    <row r="119">
      <c r="A119" s="4" t="n"/>
      <c r="B119" s="4" t="n"/>
      <c r="C119" s="4" t="n"/>
      <c r="D119" s="4" t="n"/>
      <c r="E119" s="4" t="n"/>
    </row>
    <row r="120">
      <c r="A120" s="4" t="n"/>
      <c r="B120" s="4" t="n"/>
      <c r="C120" s="4" t="n"/>
      <c r="D120" s="4" t="n"/>
      <c r="E120" s="4" t="n"/>
    </row>
    <row r="121">
      <c r="A121" s="4" t="n"/>
      <c r="B121" s="4" t="n"/>
      <c r="C121" s="4" t="n"/>
      <c r="D121" s="4" t="n"/>
      <c r="E121" s="4" t="n"/>
    </row>
    <row r="122">
      <c r="A122" s="4" t="n"/>
      <c r="B122" s="4" t="n"/>
      <c r="C122" s="4" t="n"/>
      <c r="D122" s="4" t="n"/>
      <c r="E122" s="4" t="n"/>
    </row>
    <row r="123">
      <c r="A123" s="4" t="n"/>
      <c r="B123" s="4" t="n"/>
      <c r="C123" s="4" t="n"/>
      <c r="D123" s="4" t="n"/>
      <c r="E123" s="4" t="n"/>
    </row>
    <row r="124">
      <c r="A124" s="4" t="n"/>
      <c r="B124" s="4" t="n"/>
      <c r="C124" s="4" t="n"/>
      <c r="D124" s="4" t="n"/>
      <c r="E124" s="4" t="n"/>
    </row>
    <row r="125">
      <c r="A125" s="4" t="n"/>
      <c r="B125" s="4" t="n"/>
      <c r="C125" s="4" t="n"/>
      <c r="D125" s="4" t="n"/>
      <c r="E125" s="4" t="n"/>
    </row>
    <row r="126">
      <c r="A126" s="4" t="n"/>
      <c r="B126" s="4" t="n"/>
      <c r="C126" s="4" t="n"/>
      <c r="D126" s="4" t="n"/>
      <c r="E126" s="4" t="n"/>
    </row>
    <row r="127">
      <c r="A127" s="4" t="n"/>
      <c r="B127" s="4" t="n"/>
      <c r="C127" s="4" t="n"/>
      <c r="D127" s="4" t="n"/>
      <c r="E127" s="4" t="n"/>
    </row>
    <row r="128">
      <c r="A128" s="4" t="n"/>
      <c r="B128" s="4" t="n"/>
      <c r="C128" s="4" t="n"/>
      <c r="D128" s="4" t="n"/>
      <c r="E128" s="4" t="n"/>
    </row>
    <row r="129">
      <c r="A129" s="4" t="n"/>
      <c r="B129" s="4" t="n"/>
      <c r="C129" s="4" t="n"/>
      <c r="D129" s="4" t="n"/>
      <c r="E129" s="4" t="n"/>
    </row>
    <row r="130">
      <c r="A130" s="4" t="n"/>
      <c r="B130" s="4" t="n"/>
      <c r="C130" s="4" t="n"/>
      <c r="D130" s="4" t="n"/>
      <c r="E130" s="4" t="n"/>
    </row>
    <row r="131">
      <c r="A131" s="4" t="n"/>
      <c r="B131" s="4" t="n"/>
      <c r="C131" s="4" t="n"/>
      <c r="D131" s="4" t="n"/>
      <c r="E131" s="4" t="n"/>
    </row>
    <row r="132">
      <c r="A132" s="4" t="n"/>
      <c r="B132" s="4" t="n"/>
      <c r="C132" s="4" t="n"/>
      <c r="D132" s="4" t="n"/>
      <c r="E132" s="4" t="n"/>
    </row>
    <row r="133">
      <c r="A133" s="4" t="n"/>
      <c r="B133" s="4" t="n"/>
      <c r="C133" s="4" t="n"/>
      <c r="D133" s="4" t="n"/>
      <c r="E133" s="4" t="n"/>
    </row>
    <row r="134">
      <c r="A134" s="4" t="n"/>
      <c r="B134" s="4" t="n"/>
      <c r="C134" s="4" t="n"/>
      <c r="D134" s="4" t="n"/>
      <c r="E134" s="4" t="n"/>
    </row>
    <row r="135">
      <c r="A135" s="4" t="n"/>
      <c r="B135" s="4" t="n"/>
      <c r="C135" s="4" t="n"/>
      <c r="D135" s="4" t="n"/>
      <c r="E135" s="4" t="n"/>
    </row>
    <row r="136">
      <c r="A136" s="4" t="n"/>
      <c r="B136" s="4" t="n"/>
      <c r="C136" s="4" t="n"/>
      <c r="D136" s="4" t="n"/>
      <c r="E136" s="4" t="n"/>
    </row>
    <row r="137">
      <c r="A137" s="4" t="n"/>
      <c r="B137" s="4" t="n"/>
      <c r="C137" s="4" t="n"/>
      <c r="D137" s="4" t="n"/>
      <c r="E137" s="4" t="n"/>
    </row>
    <row r="138">
      <c r="A138" s="4" t="n"/>
      <c r="B138" s="4" t="n"/>
      <c r="C138" s="4" t="n"/>
      <c r="D138" s="4" t="n"/>
      <c r="E138" s="4" t="n"/>
    </row>
    <row r="139">
      <c r="A139" s="4" t="n"/>
      <c r="B139" s="4" t="n"/>
      <c r="C139" s="4" t="n"/>
      <c r="D139" s="4" t="n"/>
      <c r="E139" s="4" t="n"/>
    </row>
    <row r="140">
      <c r="A140" s="4" t="n"/>
      <c r="B140" s="4" t="n"/>
      <c r="C140" s="4" t="n"/>
      <c r="D140" s="4" t="n"/>
      <c r="E140" s="4" t="n"/>
    </row>
    <row r="141">
      <c r="A141" s="4" t="n"/>
      <c r="B141" s="4" t="n"/>
      <c r="C141" s="4" t="n"/>
      <c r="D141" s="4" t="n"/>
      <c r="E141" s="4" t="n"/>
    </row>
    <row r="142">
      <c r="A142" s="4" t="n"/>
      <c r="B142" s="4" t="n"/>
      <c r="C142" s="4" t="n"/>
      <c r="D142" s="4" t="n"/>
      <c r="E142" s="4" t="n"/>
    </row>
    <row r="143">
      <c r="A143" s="4" t="n"/>
      <c r="B143" s="4" t="n"/>
      <c r="C143" s="4" t="n"/>
      <c r="D143" s="4" t="n"/>
      <c r="E143" s="4" t="n"/>
    </row>
    <row r="144">
      <c r="A144" s="4" t="n"/>
      <c r="B144" s="4" t="n"/>
      <c r="C144" s="4" t="n"/>
      <c r="D144" s="4" t="n"/>
      <c r="E144" s="4" t="n"/>
    </row>
    <row r="145">
      <c r="A145" s="4" t="n"/>
      <c r="B145" s="4" t="n"/>
      <c r="C145" s="4" t="n"/>
      <c r="D145" s="4" t="n"/>
      <c r="E145" s="4" t="n"/>
    </row>
    <row r="146">
      <c r="A146" s="4" t="n"/>
      <c r="B146" s="4" t="n"/>
      <c r="C146" s="4" t="n"/>
      <c r="D146" s="4" t="n"/>
      <c r="E146" s="4" t="n"/>
    </row>
    <row r="147">
      <c r="A147" s="4" t="n"/>
      <c r="B147" s="4" t="n"/>
      <c r="C147" s="4" t="n"/>
      <c r="D147" s="4" t="n"/>
      <c r="E147" s="4" t="n"/>
    </row>
    <row r="148">
      <c r="A148" s="4" t="n"/>
      <c r="B148" s="4" t="n"/>
      <c r="C148" s="4" t="n"/>
      <c r="D148" s="4" t="n"/>
      <c r="E148" s="4" t="n"/>
    </row>
    <row r="149">
      <c r="A149" s="4" t="n"/>
      <c r="B149" s="4" t="n"/>
      <c r="C149" s="4" t="n"/>
      <c r="D149" s="4" t="n"/>
      <c r="E149" s="4" t="n"/>
    </row>
    <row r="150">
      <c r="A150" s="4" t="n"/>
      <c r="B150" s="4" t="n"/>
      <c r="C150" s="4" t="n"/>
      <c r="D150" s="4" t="n"/>
      <c r="E150" s="4" t="n"/>
    </row>
    <row r="151">
      <c r="A151" s="4" t="n"/>
      <c r="B151" s="4" t="n"/>
      <c r="C151" s="4" t="n"/>
      <c r="D151" s="4" t="n"/>
      <c r="E151" s="4" t="n"/>
    </row>
    <row r="152">
      <c r="A152" s="4" t="n"/>
      <c r="B152" s="4" t="n"/>
      <c r="C152" s="4" t="n"/>
      <c r="D152" s="4" t="n"/>
      <c r="E152" s="4" t="n"/>
    </row>
    <row r="153">
      <c r="A153" s="4" t="n"/>
      <c r="B153" s="4" t="n"/>
      <c r="C153" s="4" t="n"/>
      <c r="D153" s="4" t="n"/>
      <c r="E153" s="4" t="n"/>
    </row>
    <row r="154">
      <c r="A154" s="4" t="n"/>
      <c r="B154" s="4" t="n"/>
      <c r="C154" s="4" t="n"/>
      <c r="D154" s="4" t="n"/>
      <c r="E154" s="4" t="n"/>
    </row>
    <row r="155">
      <c r="A155" s="4" t="n"/>
      <c r="B155" s="4" t="n"/>
      <c r="C155" s="4" t="n"/>
      <c r="D155" s="4" t="n"/>
      <c r="E155" s="4" t="n"/>
    </row>
    <row r="156">
      <c r="A156" s="4" t="n"/>
      <c r="B156" s="4" t="n"/>
      <c r="C156" s="4" t="n"/>
      <c r="D156" s="4" t="n"/>
      <c r="E156" s="4" t="n"/>
    </row>
    <row r="157">
      <c r="A157" s="4" t="n"/>
      <c r="B157" s="4" t="n"/>
      <c r="C157" s="4" t="n"/>
      <c r="D157" s="4" t="n"/>
      <c r="E157" s="4" t="n"/>
    </row>
    <row r="158">
      <c r="A158" s="4" t="n"/>
      <c r="B158" s="4" t="n"/>
      <c r="C158" s="4" t="n"/>
      <c r="D158" s="4" t="n"/>
      <c r="E158" s="4" t="n"/>
    </row>
    <row r="159">
      <c r="A159" s="4" t="n"/>
      <c r="B159" s="4" t="n"/>
      <c r="C159" s="4" t="n"/>
      <c r="D159" s="4" t="n"/>
      <c r="E159" s="4" t="n"/>
    </row>
    <row r="160">
      <c r="A160" s="4" t="n"/>
      <c r="B160" s="4" t="n"/>
      <c r="C160" s="4" t="n"/>
      <c r="D160" s="4" t="n"/>
      <c r="E160" s="4" t="n"/>
    </row>
    <row r="161">
      <c r="A161" s="4" t="n"/>
      <c r="B161" s="4" t="n"/>
      <c r="C161" s="4" t="n"/>
      <c r="D161" s="4" t="n"/>
      <c r="E161" s="4" t="n"/>
    </row>
    <row r="162">
      <c r="A162" s="4" t="n"/>
      <c r="B162" s="4" t="n"/>
      <c r="C162" s="4" t="n"/>
      <c r="D162" s="4" t="n"/>
      <c r="E162" s="4" t="n"/>
    </row>
    <row r="163">
      <c r="A163" s="4" t="n"/>
      <c r="B163" s="4" t="n"/>
      <c r="C163" s="4" t="n"/>
      <c r="D163" s="4" t="n"/>
      <c r="E163" s="4" t="n"/>
    </row>
    <row r="164">
      <c r="A164" s="4" t="n"/>
      <c r="B164" s="4" t="n"/>
      <c r="C164" s="4" t="n"/>
      <c r="D164" s="4" t="n"/>
      <c r="E164" s="4" t="n"/>
    </row>
    <row r="165">
      <c r="A165" s="4" t="n"/>
      <c r="B165" s="4" t="n"/>
      <c r="C165" s="4" t="n"/>
      <c r="D165" s="4" t="n"/>
      <c r="E165" s="4" t="n"/>
    </row>
    <row r="166">
      <c r="A166" s="4" t="n"/>
      <c r="B166" s="4" t="n"/>
      <c r="C166" s="4" t="n"/>
      <c r="D166" s="4" t="n"/>
      <c r="E166" s="4" t="n"/>
    </row>
    <row r="167">
      <c r="A167" s="4" t="n"/>
      <c r="B167" s="4" t="n"/>
      <c r="C167" s="4" t="n"/>
      <c r="D167" s="4" t="n"/>
      <c r="E167" s="4" t="n"/>
    </row>
    <row r="168">
      <c r="A168" s="4" t="n"/>
      <c r="B168" s="4" t="n"/>
      <c r="C168" s="4" t="n"/>
      <c r="D168" s="4" t="n"/>
      <c r="E168" s="4" t="n"/>
    </row>
    <row r="169">
      <c r="A169" s="4" t="n"/>
      <c r="B169" s="4" t="n"/>
      <c r="C169" s="4" t="n"/>
      <c r="D169" s="4" t="n"/>
      <c r="E169" s="4" t="n"/>
    </row>
    <row r="170">
      <c r="A170" s="4" t="n"/>
      <c r="B170" s="4" t="n"/>
      <c r="C170" s="4" t="n"/>
      <c r="D170" s="4" t="n"/>
      <c r="E170" s="4" t="n"/>
    </row>
    <row r="171">
      <c r="A171" s="4" t="n"/>
      <c r="B171" s="4" t="n"/>
      <c r="C171" s="4" t="n"/>
      <c r="D171" s="4" t="n"/>
      <c r="E171" s="4" t="n"/>
    </row>
    <row r="172">
      <c r="A172" s="4" t="n"/>
      <c r="B172" s="4" t="n"/>
      <c r="C172" s="4" t="n"/>
      <c r="D172" s="4" t="n"/>
      <c r="E172" s="4" t="n"/>
    </row>
    <row r="173">
      <c r="A173" s="4" t="n"/>
      <c r="B173" s="4" t="n"/>
      <c r="C173" s="4" t="n"/>
      <c r="D173" s="4" t="n"/>
      <c r="E173" s="4" t="n"/>
    </row>
    <row r="174">
      <c r="A174" s="4" t="n"/>
      <c r="B174" s="4" t="n"/>
      <c r="C174" s="4" t="n"/>
      <c r="D174" s="4" t="n"/>
      <c r="E174" s="4" t="n"/>
    </row>
    <row r="175">
      <c r="A175" s="4" t="n"/>
      <c r="B175" s="4" t="n"/>
      <c r="C175" s="4" t="n"/>
      <c r="D175" s="4" t="n"/>
      <c r="E175" s="4" t="n"/>
    </row>
    <row r="176">
      <c r="A176" s="4" t="n"/>
      <c r="B176" s="4" t="n"/>
      <c r="C176" s="4" t="n"/>
      <c r="D176" s="4" t="n"/>
      <c r="E176" s="4" t="n"/>
    </row>
    <row r="177">
      <c r="A177" s="4" t="n"/>
      <c r="B177" s="4" t="n"/>
      <c r="C177" s="4" t="n"/>
      <c r="D177" s="4" t="n"/>
      <c r="E177" s="4" t="n"/>
    </row>
    <row r="178">
      <c r="A178" s="4" t="n"/>
      <c r="B178" s="4" t="n"/>
      <c r="C178" s="4" t="n"/>
      <c r="D178" s="4" t="n"/>
      <c r="E178" s="4" t="n"/>
    </row>
    <row r="179">
      <c r="A179" s="4" t="n"/>
      <c r="B179" s="4" t="n"/>
      <c r="C179" s="4" t="n"/>
      <c r="D179" s="4" t="n"/>
      <c r="E179" s="4" t="n"/>
    </row>
    <row r="180">
      <c r="A180" s="4" t="n"/>
      <c r="B180" s="4" t="n"/>
      <c r="C180" s="4" t="n"/>
      <c r="D180" s="4" t="n"/>
      <c r="E180" s="4" t="n"/>
    </row>
    <row r="181">
      <c r="A181" s="4" t="n"/>
      <c r="B181" s="4" t="n"/>
      <c r="C181" s="4" t="n"/>
      <c r="D181" s="4" t="n"/>
      <c r="E181" s="4" t="n"/>
    </row>
    <row r="182">
      <c r="A182" s="4" t="n"/>
      <c r="B182" s="4" t="n"/>
      <c r="C182" s="4" t="n"/>
      <c r="D182" s="4" t="n"/>
      <c r="E182" s="4" t="n"/>
    </row>
    <row r="183">
      <c r="A183" s="4" t="n"/>
      <c r="B183" s="4" t="n"/>
      <c r="C183" s="4" t="n"/>
      <c r="D183" s="4" t="n"/>
      <c r="E183" s="4" t="n"/>
    </row>
    <row r="184">
      <c r="A184" s="4" t="n"/>
      <c r="B184" s="4" t="n"/>
      <c r="C184" s="4" t="n"/>
      <c r="D184" s="4" t="n"/>
      <c r="E184" s="4" t="n"/>
    </row>
    <row r="185">
      <c r="A185" s="4" t="n"/>
      <c r="B185" s="4" t="n"/>
      <c r="C185" s="4" t="n"/>
      <c r="D185" s="4" t="n"/>
      <c r="E185" s="4" t="n"/>
    </row>
    <row r="186">
      <c r="A186" s="4" t="n"/>
      <c r="B186" s="4" t="n"/>
      <c r="C186" s="4" t="n"/>
      <c r="D186" s="4" t="n"/>
      <c r="E186" s="4" t="n"/>
    </row>
    <row r="187">
      <c r="A187" s="4" t="n"/>
      <c r="B187" s="4" t="n"/>
      <c r="C187" s="4" t="n"/>
      <c r="D187" s="4" t="n"/>
      <c r="E187" s="4" t="n"/>
    </row>
    <row r="188">
      <c r="A188" s="4" t="n"/>
      <c r="B188" s="4" t="n"/>
      <c r="C188" s="4" t="n"/>
      <c r="D188" s="4" t="n"/>
      <c r="E188" s="4" t="n"/>
    </row>
    <row r="189">
      <c r="A189" s="4" t="n"/>
      <c r="B189" s="4" t="n"/>
      <c r="C189" s="4" t="n"/>
      <c r="D189" s="4" t="n"/>
      <c r="E189" s="4" t="n"/>
    </row>
    <row r="190">
      <c r="A190" s="4" t="n"/>
      <c r="B190" s="4" t="n"/>
      <c r="C190" s="4" t="n"/>
      <c r="D190" s="4" t="n"/>
      <c r="E190" s="4" t="n"/>
    </row>
    <row r="191">
      <c r="A191" s="4" t="n"/>
      <c r="B191" s="4" t="n"/>
      <c r="C191" s="4" t="n"/>
      <c r="D191" s="4" t="n"/>
      <c r="E191" s="4" t="n"/>
    </row>
    <row r="192">
      <c r="A192" s="4" t="n"/>
      <c r="B192" s="4" t="n"/>
      <c r="C192" s="4" t="n"/>
      <c r="D192" s="4" t="n"/>
      <c r="E192" s="4" t="n"/>
    </row>
    <row r="193">
      <c r="A193" s="4" t="n"/>
      <c r="B193" s="4" t="n"/>
      <c r="C193" s="4" t="n"/>
      <c r="D193" s="4" t="n"/>
      <c r="E193" s="4" t="n"/>
    </row>
    <row r="194">
      <c r="A194" s="4" t="n"/>
      <c r="B194" s="4" t="n"/>
      <c r="C194" s="4" t="n"/>
      <c r="D194" s="4" t="n"/>
      <c r="E194" s="4" t="n"/>
    </row>
    <row r="195">
      <c r="A195" s="4" t="n"/>
      <c r="B195" s="4" t="n"/>
      <c r="C195" s="4" t="n"/>
      <c r="D195" s="4" t="n"/>
      <c r="E195" s="4" t="n"/>
    </row>
    <row r="196">
      <c r="A196" s="4" t="n"/>
      <c r="B196" s="4" t="n"/>
      <c r="C196" s="4" t="n"/>
      <c r="D196" s="4" t="n"/>
      <c r="E196" s="4" t="n"/>
    </row>
    <row r="197">
      <c r="A197" s="4" t="n"/>
      <c r="B197" s="4" t="n"/>
      <c r="C197" s="4" t="n"/>
      <c r="D197" s="4" t="n"/>
      <c r="E197" s="4" t="n"/>
    </row>
    <row r="198">
      <c r="A198" s="4" t="n"/>
      <c r="B198" s="4" t="n"/>
      <c r="C198" s="4" t="n"/>
      <c r="D198" s="4" t="n"/>
      <c r="E198" s="4" t="n"/>
    </row>
    <row r="199">
      <c r="A199" s="4" t="n"/>
      <c r="B199" s="4" t="n"/>
      <c r="C199" s="4" t="n"/>
      <c r="D199" s="4" t="n"/>
      <c r="E199" s="4" t="n"/>
    </row>
    <row r="200">
      <c r="A200" s="4" t="n"/>
      <c r="B200" s="4" t="n"/>
      <c r="C200" s="4" t="n"/>
      <c r="D200" s="4" t="n"/>
      <c r="E200" s="4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3" customWidth="1" min="15" max="15"/>
  </cols>
  <sheetData>
    <row r="1">
      <c r="A1" s="1" t="inlineStr">
        <is>
          <t>Budget</t>
        </is>
      </c>
    </row>
    <row r="2">
      <c r="A2" s="3" t="inlineStr">
        <is>
          <t>GBP. By pack line and month. Subtotals are worked out on the P&amp;L.</t>
        </is>
      </c>
    </row>
    <row r="3">
      <c r="A3" t="inlineStr">
        <is>
          <t>Month no.</t>
        </is>
      </c>
      <c r="B3" t="n">
        <v>1</v>
      </c>
      <c r="C3" t="n">
        <v>2</v>
      </c>
      <c r="D3" t="n">
        <v>3</v>
      </c>
      <c r="E3" t="n">
        <v>4</v>
      </c>
      <c r="F3" t="n">
        <v>5</v>
      </c>
      <c r="G3" t="n">
        <v>6</v>
      </c>
      <c r="H3" t="n">
        <v>7</v>
      </c>
      <c r="I3" t="n">
        <v>8</v>
      </c>
      <c r="J3" t="n">
        <v>9</v>
      </c>
      <c r="K3" t="n">
        <v>10</v>
      </c>
      <c r="L3" t="n">
        <v>11</v>
      </c>
      <c r="M3" t="n">
        <v>12</v>
      </c>
    </row>
    <row r="4">
      <c r="A4" s="6" t="inlineStr">
        <is>
          <t>Pack line</t>
        </is>
      </c>
      <c r="B4" s="6" t="inlineStr">
        <is>
          <t>Jan</t>
        </is>
      </c>
      <c r="C4" s="6" t="inlineStr">
        <is>
          <t>Feb</t>
        </is>
      </c>
      <c r="D4" s="6" t="inlineStr">
        <is>
          <t>Mar</t>
        </is>
      </c>
      <c r="E4" s="6" t="inlineStr">
        <is>
          <t>Apr</t>
        </is>
      </c>
      <c r="F4" s="6" t="inlineStr">
        <is>
          <t>May</t>
        </is>
      </c>
      <c r="G4" s="6" t="inlineStr">
        <is>
          <t>Jun</t>
        </is>
      </c>
      <c r="H4" s="6" t="inlineStr">
        <is>
          <t>Jul</t>
        </is>
      </c>
      <c r="I4" s="6" t="inlineStr">
        <is>
          <t>Aug</t>
        </is>
      </c>
      <c r="J4" s="6" t="inlineStr">
        <is>
          <t>Sep</t>
        </is>
      </c>
      <c r="K4" s="6" t="inlineStr">
        <is>
          <t>Oct</t>
        </is>
      </c>
      <c r="L4" s="6" t="inlineStr">
        <is>
          <t>Nov</t>
        </is>
      </c>
      <c r="M4" s="6" t="inlineStr">
        <is>
          <t>Dec</t>
        </is>
      </c>
      <c r="N4" s="6" t="inlineStr">
        <is>
          <t>This month</t>
        </is>
      </c>
      <c r="O4" s="6" t="inlineStr">
        <is>
          <t>Year to date</t>
        </is>
      </c>
    </row>
    <row r="5">
      <c r="A5" s="4" t="inlineStr">
        <is>
          <t>Revenue</t>
        </is>
      </c>
      <c r="B5" s="16" t="n">
        <v>365000</v>
      </c>
      <c r="C5" s="16" t="n">
        <v>375000</v>
      </c>
      <c r="D5" s="16" t="n">
        <v>385000</v>
      </c>
      <c r="E5" s="16" t="n">
        <v>390000</v>
      </c>
      <c r="F5" s="16" t="n">
        <v>395000</v>
      </c>
      <c r="G5" s="16" t="n">
        <v>400000</v>
      </c>
      <c r="H5" s="16" t="n">
        <v>395000</v>
      </c>
      <c r="I5" s="16" t="n">
        <v>400000</v>
      </c>
      <c r="J5" s="16" t="n">
        <v>400000</v>
      </c>
      <c r="K5" s="16" t="n">
        <v>410000</v>
      </c>
      <c r="L5" s="16" t="n">
        <v>415000</v>
      </c>
      <c r="M5" s="16" t="n">
        <v>420000</v>
      </c>
      <c r="N5" s="7">
        <f>INDEX(B5:M5,CurMonth)</f>
        <v/>
      </c>
      <c r="O5" s="7">
        <f>SUMIFS(B5:M5,$B$3:$M$3,"&lt;="&amp;CurMonth)</f>
        <v/>
      </c>
    </row>
    <row r="6">
      <c r="A6" s="4" t="inlineStr">
        <is>
          <t>Cost of sales</t>
        </is>
      </c>
      <c r="B6" s="16" t="n">
        <v>215350</v>
      </c>
      <c r="C6" s="16" t="n">
        <v>221250</v>
      </c>
      <c r="D6" s="16" t="n">
        <v>227150</v>
      </c>
      <c r="E6" s="16" t="n">
        <v>230100</v>
      </c>
      <c r="F6" s="16" t="n">
        <v>233050</v>
      </c>
      <c r="G6" s="16" t="n">
        <v>236000</v>
      </c>
      <c r="H6" s="16" t="n">
        <v>233050</v>
      </c>
      <c r="I6" s="16" t="n">
        <v>236000</v>
      </c>
      <c r="J6" s="16" t="n">
        <v>236000</v>
      </c>
      <c r="K6" s="16" t="n">
        <v>241900</v>
      </c>
      <c r="L6" s="16" t="n">
        <v>244850</v>
      </c>
      <c r="M6" s="16" t="n">
        <v>247800</v>
      </c>
      <c r="N6" s="7">
        <f>INDEX(B6:M6,CurMonth)</f>
        <v/>
      </c>
      <c r="O6" s="7">
        <f>SUMIFS(B6:M6,$B$3:$M$3,"&lt;="&amp;CurMonth)</f>
        <v/>
      </c>
    </row>
    <row r="7">
      <c r="A7" s="4" t="inlineStr">
        <is>
          <t>Overheads</t>
        </is>
      </c>
      <c r="B7" s="16" t="n">
        <v>121000</v>
      </c>
      <c r="C7" s="16" t="n">
        <v>121000</v>
      </c>
      <c r="D7" s="16" t="n">
        <v>121000</v>
      </c>
      <c r="E7" s="16" t="n">
        <v>121000</v>
      </c>
      <c r="F7" s="16" t="n">
        <v>121000</v>
      </c>
      <c r="G7" s="16" t="n">
        <v>121000</v>
      </c>
      <c r="H7" s="16" t="n">
        <v>121000</v>
      </c>
      <c r="I7" s="16" t="n">
        <v>121000</v>
      </c>
      <c r="J7" s="16" t="n">
        <v>121000</v>
      </c>
      <c r="K7" s="16" t="n">
        <v>121000</v>
      </c>
      <c r="L7" s="16" t="n">
        <v>121000</v>
      </c>
      <c r="M7" s="16" t="n">
        <v>121000</v>
      </c>
      <c r="N7" s="7">
        <f>INDEX(B7:M7,CurMonth)</f>
        <v/>
      </c>
      <c r="O7" s="7">
        <f>SUMIFS(B7:M7,$B$3:$M$3,"&lt;="&amp;CurMonth)</f>
        <v/>
      </c>
    </row>
    <row r="8">
      <c r="A8" s="4" t="inlineStr">
        <is>
          <t>Depreciation</t>
        </is>
      </c>
      <c r="B8" s="16" t="n">
        <v>6000</v>
      </c>
      <c r="C8" s="16" t="n">
        <v>6000</v>
      </c>
      <c r="D8" s="16" t="n">
        <v>6000</v>
      </c>
      <c r="E8" s="16" t="n">
        <v>6000</v>
      </c>
      <c r="F8" s="16" t="n">
        <v>6000</v>
      </c>
      <c r="G8" s="16" t="n">
        <v>6000</v>
      </c>
      <c r="H8" s="16" t="n">
        <v>6000</v>
      </c>
      <c r="I8" s="16" t="n">
        <v>6000</v>
      </c>
      <c r="J8" s="16" t="n">
        <v>6000</v>
      </c>
      <c r="K8" s="16" t="n">
        <v>6000</v>
      </c>
      <c r="L8" s="16" t="n">
        <v>6000</v>
      </c>
      <c r="M8" s="16" t="n">
        <v>6000</v>
      </c>
      <c r="N8" s="7">
        <f>INDEX(B8:M8,CurMonth)</f>
        <v/>
      </c>
      <c r="O8" s="7">
        <f>SUMIFS(B8:M8,$B$3:$M$3,"&lt;="&amp;CurMonth)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Management accounts template</dc:title>
  <dcterms:created xsi:type="dcterms:W3CDTF">2026-10-01T06:44:24Z</dcterms:created>
  <dcterms:modified xsi:type="dcterms:W3CDTF">2026-10-01T06:44:24Z</dcterms:modified>
</cp:coreProperties>
</file>