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Assumptions" sheetId="2" state="visible" r:id="rId2"/>
    <sheet name="Revenue" sheetId="3" state="visible" r:id="rId3"/>
    <sheet name="People" sheetId="4" state="visible" r:id="rId4"/>
    <sheet name="Costs" sheetId="5" state="visible" r:id="rId5"/>
    <sheet name="Summary" sheetId="6" state="visible" r:id="rId6"/>
    <sheet name="BvA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;(#,##0)"/>
    <numFmt numFmtId="166" formatCode="$#,##0;($#,##0)"/>
  </numFmts>
  <fonts count="6">
    <font>
      <name val="Calibri"/>
      <family val="2"/>
      <color theme="1"/>
      <sz val="11"/>
      <scheme val="minor"/>
    </font>
    <font>
      <b val="1"/>
      <color rgb="002B4CFF"/>
      <sz val="14"/>
    </font>
    <font>
      <i val="1"/>
      <color rgb="005B6577"/>
    </font>
    <font>
      <b val="1"/>
      <color rgb="000B1220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FFFDF0"/>
      </patternFill>
    </fill>
    <fill>
      <patternFill patternType="solid">
        <fgColor rgb="00EAEEFF"/>
      </patternFill>
    </fill>
  </fills>
  <borders count="2">
    <border>
      <left/>
      <right/>
      <top/>
      <bottom/>
      <diagonal/>
    </border>
    <border>
      <top style="thin">
        <color rgb="000B1220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2" borderId="0" pivotButton="0" quotePrefix="0" xfId="0"/>
    <xf numFmtId="0" fontId="0" fillId="2" borderId="0" pivotButton="0" quotePrefix="0" xfId="0"/>
    <xf numFmtId="0" fontId="3" fillId="3" borderId="0" applyAlignment="1" pivotButton="0" quotePrefix="0" xfId="0">
      <alignment vertical="center" wrapText="1"/>
    </xf>
    <xf numFmtId="165" fontId="0" fillId="2" borderId="0" pivotButton="0" quotePrefix="0" xfId="0"/>
    <xf numFmtId="166" fontId="0" fillId="2" borderId="0" pivotButton="0" quotePrefix="0" xfId="0"/>
    <xf numFmtId="166" fontId="0" fillId="0" borderId="0" pivotButton="0" quotePrefix="0" xfId="0"/>
    <xf numFmtId="0" fontId="4" fillId="0" borderId="1" pivotButton="0" quotePrefix="0" xfId="0"/>
    <xf numFmtId="166" fontId="4" fillId="0" borderId="1" pivotButton="0" quotePrefix="0" xfId="0"/>
    <xf numFmtId="164" fontId="0" fillId="0" borderId="0" pivotButton="0" quotePrefix="0" xfId="0"/>
    <xf numFmtId="165" fontId="0" fillId="0" borderId="0" pivotButton="0" quotePrefix="0" xfId="0"/>
    <xf numFmtId="164" fontId="4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Business budget template: a driver-based annual operating budget</t>
        </is>
      </c>
    </row>
    <row r="3">
      <c r="A3" s="2" t="inlineStr">
        <is>
          <t>This is a company operating budget for one fiscal year, built from drivers. It is not a personal or household budget.</t>
        </is>
      </c>
    </row>
    <row r="4">
      <c r="A4" s="2" t="inlineStr">
        <is>
          <t>1. Assumptions: set the burden rate (benefits and employer payroll taxes as a share of salary), list each product or service with annual units, price and COGS %, and set the 12 monthly phasing weights. The weights must add up to 100%.</t>
        </is>
      </c>
    </row>
    <row r="5">
      <c r="A5" s="2" t="inlineStr">
        <is>
          <t>2. Revenue fills itself: units x price, spread over the months by the phasing row. COGS is each product's COGS % of its revenue.</t>
        </is>
      </c>
    </row>
    <row r="6">
      <c r="A6" s="2" t="inlineStr">
        <is>
          <t>3. People: one row per role with headcount, average annual salary and start month (1-12). Cost = headcount x salary x (1 + burden rate) / 12, from the start month only.</t>
        </is>
      </c>
    </row>
    <row r="7">
      <c r="A7" s="2" t="inlineStr">
        <is>
          <t>4. Costs: one row per cost center and account with the annual amount. "Flat" spreads it evenly; "Seasonal" follows the phasing row.</t>
        </is>
      </c>
    </row>
    <row r="8">
      <c r="A8" s="2" t="inlineStr">
        <is>
          <t>5. Summary: the budget P&amp;L by quarter at the top and by month below. The checks under the quarterly table must all show 0.</t>
        </is>
      </c>
    </row>
    <row r="9">
      <c r="A9" s="2" t="inlineStr">
        <is>
          <t>6. BvA: paste each month's actuals into the table at the bottom, type the month number in B2, and read the variance and favorable (F) or unfavorable (U) flag for every line.</t>
        </is>
      </c>
    </row>
    <row r="10">
      <c r="A10" s="2" t="inlineStr">
        <is>
          <t>Months run January to December. If your fiscal year starts in another month, relabel the month headers; the formulas do not depend on the names.</t>
        </is>
      </c>
    </row>
    <row r="11">
      <c r="A11" s="2" t="inlineStr">
        <is>
          <t>The sample figures are an example company. Replace them with your own; the yellow cells are the ones you are meant to change.</t>
        </is>
      </c>
    </row>
    <row r="13">
      <c r="A13" s="3" t="inlineStr">
        <is>
          <t>Made by Covirage. Upload your own export at covirage.ai and every figure is computed and traced to its rows.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selection activeCell="A1" sqref="A1"/>
    </sheetView>
  </sheetViews>
  <sheetFormatPr baseColWidth="8" defaultRowHeight="15"/>
  <cols>
    <col width="34" customWidth="1" min="1" max="1"/>
    <col width="8" customWidth="1" min="2" max="2"/>
    <col width="12" customWidth="1" min="3" max="3"/>
    <col width="10" customWidth="1" min="4" max="4"/>
    <col width="9" customWidth="1" min="5" max="5"/>
    <col width="14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9" customWidth="1" min="19" max="19"/>
  </cols>
  <sheetData>
    <row r="1">
      <c r="A1" s="1" t="inlineStr">
        <is>
          <t>Assumptions</t>
        </is>
      </c>
    </row>
    <row r="2">
      <c r="A2" s="3" t="inlineStr">
        <is>
          <t>USD. Drivers for the annual budget. Yellow cells are inputs.</t>
        </is>
      </c>
    </row>
    <row r="3">
      <c r="A3" t="inlineStr">
        <is>
          <t>Burden rate (benefits and employer payroll taxes, % of salary)</t>
        </is>
      </c>
      <c r="B3" s="4" t="n">
        <v>0.22</v>
      </c>
    </row>
    <row r="4">
      <c r="A4" t="inlineStr">
        <is>
          <t>Fiscal year</t>
        </is>
      </c>
      <c r="B4" s="5" t="n">
        <v>2027</v>
      </c>
    </row>
    <row r="6">
      <c r="A6" s="6" t="inlineStr">
        <is>
          <t>Product or service</t>
        </is>
      </c>
      <c r="B6" s="6" t="inlineStr">
        <is>
          <t>Unit</t>
        </is>
      </c>
      <c r="C6" s="6" t="inlineStr">
        <is>
          <t>Annual units</t>
        </is>
      </c>
      <c r="D6" s="6" t="inlineStr">
        <is>
          <t>Price</t>
        </is>
      </c>
      <c r="E6" s="6" t="inlineStr">
        <is>
          <t>COGS %</t>
        </is>
      </c>
      <c r="F6" s="6" t="inlineStr">
        <is>
          <t>Annual revenue</t>
        </is>
      </c>
    </row>
    <row r="7">
      <c r="A7" s="5" t="inlineStr">
        <is>
          <t>Product A</t>
        </is>
      </c>
      <c r="B7" s="5" t="inlineStr">
        <is>
          <t>unit</t>
        </is>
      </c>
      <c r="C7" s="7" t="n">
        <v>18000</v>
      </c>
      <c r="D7" s="8" t="n">
        <v>95</v>
      </c>
      <c r="E7" s="4" t="n">
        <v>0.46</v>
      </c>
      <c r="F7" s="9">
        <f>C7*D7</f>
        <v/>
      </c>
    </row>
    <row r="8">
      <c r="A8" s="5" t="inlineStr">
        <is>
          <t>Product B</t>
        </is>
      </c>
      <c r="B8" s="5" t="inlineStr">
        <is>
          <t>unit</t>
        </is>
      </c>
      <c r="C8" s="7" t="n">
        <v>6000</v>
      </c>
      <c r="D8" s="8" t="n">
        <v>240</v>
      </c>
      <c r="E8" s="4" t="n">
        <v>0.46</v>
      </c>
      <c r="F8" s="9">
        <f>C8*D8</f>
        <v/>
      </c>
    </row>
    <row r="9">
      <c r="A9" s="5" t="inlineStr">
        <is>
          <t>Services</t>
        </is>
      </c>
      <c r="B9" s="5" t="inlineStr">
        <is>
          <t>day</t>
        </is>
      </c>
      <c r="C9" s="7" t="n">
        <v>1500</v>
      </c>
      <c r="D9" s="8" t="n">
        <v>720</v>
      </c>
      <c r="E9" s="4" t="n">
        <v>0.46</v>
      </c>
      <c r="F9" s="9">
        <f>C9*D9</f>
        <v/>
      </c>
    </row>
    <row r="10">
      <c r="A10" s="5" t="n"/>
      <c r="B10" s="5" t="n"/>
      <c r="C10" s="7" t="n"/>
      <c r="D10" s="8" t="n"/>
      <c r="E10" s="4" t="n"/>
      <c r="F10" s="9">
        <f>C10*D10</f>
        <v/>
      </c>
    </row>
    <row r="11">
      <c r="A11" s="5" t="n"/>
      <c r="B11" s="5" t="n"/>
      <c r="C11" s="7" t="n"/>
      <c r="D11" s="8" t="n"/>
      <c r="E11" s="4" t="n"/>
      <c r="F11" s="9">
        <f>C11*D11</f>
        <v/>
      </c>
    </row>
    <row r="12">
      <c r="A12" s="10" t="inlineStr">
        <is>
          <t>Total</t>
        </is>
      </c>
      <c r="B12" s="10" t="n"/>
      <c r="C12" s="10" t="n"/>
      <c r="D12" s="10" t="n"/>
      <c r="E12" s="10" t="n"/>
      <c r="F12" s="11">
        <f>SUM(F7:F11)</f>
        <v/>
      </c>
    </row>
    <row r="14">
      <c r="A14" s="6" t="inlineStr">
        <is>
          <t>Phasing</t>
        </is>
      </c>
      <c r="B14" s="6" t="inlineStr"/>
      <c r="C14" s="6" t="inlineStr"/>
      <c r="D14" s="6" t="inlineStr"/>
      <c r="E14" s="6" t="inlineStr"/>
      <c r="F14" s="6" t="inlineStr">
        <is>
          <t>Jan</t>
        </is>
      </c>
      <c r="G14" s="6" t="inlineStr">
        <is>
          <t>Feb</t>
        </is>
      </c>
      <c r="H14" s="6" t="inlineStr">
        <is>
          <t>Mar</t>
        </is>
      </c>
      <c r="I14" s="6" t="inlineStr">
        <is>
          <t>Apr</t>
        </is>
      </c>
      <c r="J14" s="6" t="inlineStr">
        <is>
          <t>May</t>
        </is>
      </c>
      <c r="K14" s="6" t="inlineStr">
        <is>
          <t>Jun</t>
        </is>
      </c>
      <c r="L14" s="6" t="inlineStr">
        <is>
          <t>Jul</t>
        </is>
      </c>
      <c r="M14" s="6" t="inlineStr">
        <is>
          <t>Aug</t>
        </is>
      </c>
      <c r="N14" s="6" t="inlineStr">
        <is>
          <t>Sep</t>
        </is>
      </c>
      <c r="O14" s="6" t="inlineStr">
        <is>
          <t>Oct</t>
        </is>
      </c>
      <c r="P14" s="6" t="inlineStr">
        <is>
          <t>Nov</t>
        </is>
      </c>
      <c r="Q14" s="6" t="inlineStr">
        <is>
          <t>Dec</t>
        </is>
      </c>
      <c r="R14" s="6" t="inlineStr">
        <is>
          <t>Total</t>
        </is>
      </c>
    </row>
    <row r="15">
      <c r="A15" t="inlineStr">
        <is>
          <t>Weight of the annual total in each month (must sum to 100%)</t>
        </is>
      </c>
      <c r="F15" s="4" t="n">
        <v>0.07000000000000001</v>
      </c>
      <c r="G15" s="4" t="n">
        <v>0.07000000000000001</v>
      </c>
      <c r="H15" s="4" t="n">
        <v>0.08</v>
      </c>
      <c r="I15" s="4" t="n">
        <v>0.08</v>
      </c>
      <c r="J15" s="4" t="n">
        <v>0.08</v>
      </c>
      <c r="K15" s="4" t="n">
        <v>0.08</v>
      </c>
      <c r="L15" s="4" t="n">
        <v>0.08</v>
      </c>
      <c r="M15" s="4" t="n">
        <v>0.09</v>
      </c>
      <c r="N15" s="4" t="n">
        <v>0.09</v>
      </c>
      <c r="O15" s="4" t="n">
        <v>0.09</v>
      </c>
      <c r="P15" s="4" t="n">
        <v>0.09</v>
      </c>
      <c r="Q15" s="4" t="n">
        <v>0.1</v>
      </c>
      <c r="R15" s="12">
        <f>SUM(F15:Q15)</f>
        <v/>
      </c>
    </row>
    <row r="16">
      <c r="A16" s="3" t="inlineStr">
        <is>
          <t>Build the weights from last year's monthly share of sales, not 1/12 each. The sample is 22% / 24% / 26% / 28% by quarter.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8"/>
  <sheetViews>
    <sheetView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8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3" customWidth="1" min="18" max="18"/>
    <col width="9" customWidth="1" min="19" max="19"/>
  </cols>
  <sheetData>
    <row r="1">
      <c r="A1" s="1" t="inlineStr">
        <is>
          <t>Revenue and cost of goods sold</t>
        </is>
      </c>
    </row>
    <row r="2">
      <c r="A2" s="3" t="inlineStr">
        <is>
          <t>USD. Filled from Assumptions: units x price x the month's phasing weight.</t>
        </is>
      </c>
    </row>
    <row r="4">
      <c r="A4" s="6" t="inlineStr">
        <is>
          <t>Product or service</t>
        </is>
      </c>
      <c r="B4" s="6" t="inlineStr">
        <is>
          <t>Units</t>
        </is>
      </c>
      <c r="C4" s="6" t="inlineStr">
        <is>
          <t>Price</t>
        </is>
      </c>
      <c r="D4" s="6" t="inlineStr">
        <is>
          <t>COGS %</t>
        </is>
      </c>
      <c r="E4" s="6" t="inlineStr">
        <is>
          <t>Annual revenue</t>
        </is>
      </c>
      <c r="F4" s="6" t="inlineStr">
        <is>
          <t>Jan</t>
        </is>
      </c>
      <c r="G4" s="6" t="inlineStr">
        <is>
          <t>Feb</t>
        </is>
      </c>
      <c r="H4" s="6" t="inlineStr">
        <is>
          <t>Mar</t>
        </is>
      </c>
      <c r="I4" s="6" t="inlineStr">
        <is>
          <t>Apr</t>
        </is>
      </c>
      <c r="J4" s="6" t="inlineStr">
        <is>
          <t>May</t>
        </is>
      </c>
      <c r="K4" s="6" t="inlineStr">
        <is>
          <t>Jun</t>
        </is>
      </c>
      <c r="L4" s="6" t="inlineStr">
        <is>
          <t>Jul</t>
        </is>
      </c>
      <c r="M4" s="6" t="inlineStr">
        <is>
          <t>Aug</t>
        </is>
      </c>
      <c r="N4" s="6" t="inlineStr">
        <is>
          <t>Sep</t>
        </is>
      </c>
      <c r="O4" s="6" t="inlineStr">
        <is>
          <t>Oct</t>
        </is>
      </c>
      <c r="P4" s="6" t="inlineStr">
        <is>
          <t>Nov</t>
        </is>
      </c>
      <c r="Q4" s="6" t="inlineStr">
        <is>
          <t>Dec</t>
        </is>
      </c>
      <c r="R4" s="6" t="inlineStr">
        <is>
          <t>Total</t>
        </is>
      </c>
      <c r="S4" s="6" t="inlineStr">
        <is>
          <t>Check (0)</t>
        </is>
      </c>
    </row>
    <row r="5">
      <c r="A5">
        <f>IF(Assumptions!$A7="","",Assumptions!$A7)</f>
        <v/>
      </c>
      <c r="B5" s="13">
        <f>Assumptions!$C7</f>
        <v/>
      </c>
      <c r="C5" s="9">
        <f>Assumptions!$D7</f>
        <v/>
      </c>
      <c r="D5" s="12">
        <f>Assumptions!$E7</f>
        <v/>
      </c>
      <c r="E5" s="9">
        <f>B5*C5</f>
        <v/>
      </c>
      <c r="F5" s="9">
        <f>$E5*Assumptions!F$15</f>
        <v/>
      </c>
      <c r="G5" s="9">
        <f>$E5*Assumptions!G$15</f>
        <v/>
      </c>
      <c r="H5" s="9">
        <f>$E5*Assumptions!H$15</f>
        <v/>
      </c>
      <c r="I5" s="9">
        <f>$E5*Assumptions!I$15</f>
        <v/>
      </c>
      <c r="J5" s="9">
        <f>$E5*Assumptions!J$15</f>
        <v/>
      </c>
      <c r="K5" s="9">
        <f>$E5*Assumptions!K$15</f>
        <v/>
      </c>
      <c r="L5" s="9">
        <f>$E5*Assumptions!L$15</f>
        <v/>
      </c>
      <c r="M5" s="9">
        <f>$E5*Assumptions!M$15</f>
        <v/>
      </c>
      <c r="N5" s="9">
        <f>$E5*Assumptions!N$15</f>
        <v/>
      </c>
      <c r="O5" s="9">
        <f>$E5*Assumptions!O$15</f>
        <v/>
      </c>
      <c r="P5" s="9">
        <f>$E5*Assumptions!P$15</f>
        <v/>
      </c>
      <c r="Q5" s="9">
        <f>$E5*Assumptions!Q$15</f>
        <v/>
      </c>
      <c r="R5" s="9">
        <f>SUM(F5:Q5)</f>
        <v/>
      </c>
      <c r="S5" s="9">
        <f>ROUND(R5-E5,2)</f>
        <v/>
      </c>
    </row>
    <row r="6">
      <c r="A6">
        <f>IF(Assumptions!$A8="","",Assumptions!$A8)</f>
        <v/>
      </c>
      <c r="B6" s="13">
        <f>Assumptions!$C8</f>
        <v/>
      </c>
      <c r="C6" s="9">
        <f>Assumptions!$D8</f>
        <v/>
      </c>
      <c r="D6" s="12">
        <f>Assumptions!$E8</f>
        <v/>
      </c>
      <c r="E6" s="9">
        <f>B6*C6</f>
        <v/>
      </c>
      <c r="F6" s="9">
        <f>$E6*Assumptions!F$15</f>
        <v/>
      </c>
      <c r="G6" s="9">
        <f>$E6*Assumptions!G$15</f>
        <v/>
      </c>
      <c r="H6" s="9">
        <f>$E6*Assumptions!H$15</f>
        <v/>
      </c>
      <c r="I6" s="9">
        <f>$E6*Assumptions!I$15</f>
        <v/>
      </c>
      <c r="J6" s="9">
        <f>$E6*Assumptions!J$15</f>
        <v/>
      </c>
      <c r="K6" s="9">
        <f>$E6*Assumptions!K$15</f>
        <v/>
      </c>
      <c r="L6" s="9">
        <f>$E6*Assumptions!L$15</f>
        <v/>
      </c>
      <c r="M6" s="9">
        <f>$E6*Assumptions!M$15</f>
        <v/>
      </c>
      <c r="N6" s="9">
        <f>$E6*Assumptions!N$15</f>
        <v/>
      </c>
      <c r="O6" s="9">
        <f>$E6*Assumptions!O$15</f>
        <v/>
      </c>
      <c r="P6" s="9">
        <f>$E6*Assumptions!P$15</f>
        <v/>
      </c>
      <c r="Q6" s="9">
        <f>$E6*Assumptions!Q$15</f>
        <v/>
      </c>
      <c r="R6" s="9">
        <f>SUM(F6:Q6)</f>
        <v/>
      </c>
      <c r="S6" s="9">
        <f>ROUND(R6-E6,2)</f>
        <v/>
      </c>
    </row>
    <row r="7">
      <c r="A7">
        <f>IF(Assumptions!$A9="","",Assumptions!$A9)</f>
        <v/>
      </c>
      <c r="B7" s="13">
        <f>Assumptions!$C9</f>
        <v/>
      </c>
      <c r="C7" s="9">
        <f>Assumptions!$D9</f>
        <v/>
      </c>
      <c r="D7" s="12">
        <f>Assumptions!$E9</f>
        <v/>
      </c>
      <c r="E7" s="9">
        <f>B7*C7</f>
        <v/>
      </c>
      <c r="F7" s="9">
        <f>$E7*Assumptions!F$15</f>
        <v/>
      </c>
      <c r="G7" s="9">
        <f>$E7*Assumptions!G$15</f>
        <v/>
      </c>
      <c r="H7" s="9">
        <f>$E7*Assumptions!H$15</f>
        <v/>
      </c>
      <c r="I7" s="9">
        <f>$E7*Assumptions!I$15</f>
        <v/>
      </c>
      <c r="J7" s="9">
        <f>$E7*Assumptions!J$15</f>
        <v/>
      </c>
      <c r="K7" s="9">
        <f>$E7*Assumptions!K$15</f>
        <v/>
      </c>
      <c r="L7" s="9">
        <f>$E7*Assumptions!L$15</f>
        <v/>
      </c>
      <c r="M7" s="9">
        <f>$E7*Assumptions!M$15</f>
        <v/>
      </c>
      <c r="N7" s="9">
        <f>$E7*Assumptions!N$15</f>
        <v/>
      </c>
      <c r="O7" s="9">
        <f>$E7*Assumptions!O$15</f>
        <v/>
      </c>
      <c r="P7" s="9">
        <f>$E7*Assumptions!P$15</f>
        <v/>
      </c>
      <c r="Q7" s="9">
        <f>$E7*Assumptions!Q$15</f>
        <v/>
      </c>
      <c r="R7" s="9">
        <f>SUM(F7:Q7)</f>
        <v/>
      </c>
      <c r="S7" s="9">
        <f>ROUND(R7-E7,2)</f>
        <v/>
      </c>
    </row>
    <row r="8">
      <c r="A8">
        <f>IF(Assumptions!$A10="","",Assumptions!$A10)</f>
        <v/>
      </c>
      <c r="B8" s="13">
        <f>Assumptions!$C10</f>
        <v/>
      </c>
      <c r="C8" s="9">
        <f>Assumptions!$D10</f>
        <v/>
      </c>
      <c r="D8" s="12">
        <f>Assumptions!$E10</f>
        <v/>
      </c>
      <c r="E8" s="9">
        <f>B8*C8</f>
        <v/>
      </c>
      <c r="F8" s="9">
        <f>$E8*Assumptions!F$15</f>
        <v/>
      </c>
      <c r="G8" s="9">
        <f>$E8*Assumptions!G$15</f>
        <v/>
      </c>
      <c r="H8" s="9">
        <f>$E8*Assumptions!H$15</f>
        <v/>
      </c>
      <c r="I8" s="9">
        <f>$E8*Assumptions!I$15</f>
        <v/>
      </c>
      <c r="J8" s="9">
        <f>$E8*Assumptions!J$15</f>
        <v/>
      </c>
      <c r="K8" s="9">
        <f>$E8*Assumptions!K$15</f>
        <v/>
      </c>
      <c r="L8" s="9">
        <f>$E8*Assumptions!L$15</f>
        <v/>
      </c>
      <c r="M8" s="9">
        <f>$E8*Assumptions!M$15</f>
        <v/>
      </c>
      <c r="N8" s="9">
        <f>$E8*Assumptions!N$15</f>
        <v/>
      </c>
      <c r="O8" s="9">
        <f>$E8*Assumptions!O$15</f>
        <v/>
      </c>
      <c r="P8" s="9">
        <f>$E8*Assumptions!P$15</f>
        <v/>
      </c>
      <c r="Q8" s="9">
        <f>$E8*Assumptions!Q$15</f>
        <v/>
      </c>
      <c r="R8" s="9">
        <f>SUM(F8:Q8)</f>
        <v/>
      </c>
      <c r="S8" s="9">
        <f>ROUND(R8-E8,2)</f>
        <v/>
      </c>
    </row>
    <row r="9">
      <c r="A9">
        <f>IF(Assumptions!$A11="","",Assumptions!$A11)</f>
        <v/>
      </c>
      <c r="B9" s="13">
        <f>Assumptions!$C11</f>
        <v/>
      </c>
      <c r="C9" s="9">
        <f>Assumptions!$D11</f>
        <v/>
      </c>
      <c r="D9" s="12">
        <f>Assumptions!$E11</f>
        <v/>
      </c>
      <c r="E9" s="9">
        <f>B9*C9</f>
        <v/>
      </c>
      <c r="F9" s="9">
        <f>$E9*Assumptions!F$15</f>
        <v/>
      </c>
      <c r="G9" s="9">
        <f>$E9*Assumptions!G$15</f>
        <v/>
      </c>
      <c r="H9" s="9">
        <f>$E9*Assumptions!H$15</f>
        <v/>
      </c>
      <c r="I9" s="9">
        <f>$E9*Assumptions!I$15</f>
        <v/>
      </c>
      <c r="J9" s="9">
        <f>$E9*Assumptions!J$15</f>
        <v/>
      </c>
      <c r="K9" s="9">
        <f>$E9*Assumptions!K$15</f>
        <v/>
      </c>
      <c r="L9" s="9">
        <f>$E9*Assumptions!L$15</f>
        <v/>
      </c>
      <c r="M9" s="9">
        <f>$E9*Assumptions!M$15</f>
        <v/>
      </c>
      <c r="N9" s="9">
        <f>$E9*Assumptions!N$15</f>
        <v/>
      </c>
      <c r="O9" s="9">
        <f>$E9*Assumptions!O$15</f>
        <v/>
      </c>
      <c r="P9" s="9">
        <f>$E9*Assumptions!P$15</f>
        <v/>
      </c>
      <c r="Q9" s="9">
        <f>$E9*Assumptions!Q$15</f>
        <v/>
      </c>
      <c r="R9" s="9">
        <f>SUM(F9:Q9)</f>
        <v/>
      </c>
      <c r="S9" s="9">
        <f>ROUND(R9-E9,2)</f>
        <v/>
      </c>
    </row>
    <row r="10">
      <c r="A10" s="10" t="inlineStr">
        <is>
          <t>Total revenue</t>
        </is>
      </c>
      <c r="B10" s="10" t="n"/>
      <c r="C10" s="10" t="n"/>
      <c r="D10" s="10" t="n"/>
      <c r="E10" s="11">
        <f>SUM(E5:E9)</f>
        <v/>
      </c>
      <c r="F10" s="11">
        <f>SUM(F5:F9)</f>
        <v/>
      </c>
      <c r="G10" s="11">
        <f>SUM(G5:G9)</f>
        <v/>
      </c>
      <c r="H10" s="11">
        <f>SUM(H5:H9)</f>
        <v/>
      </c>
      <c r="I10" s="11">
        <f>SUM(I5:I9)</f>
        <v/>
      </c>
      <c r="J10" s="11">
        <f>SUM(J5:J9)</f>
        <v/>
      </c>
      <c r="K10" s="11">
        <f>SUM(K5:K9)</f>
        <v/>
      </c>
      <c r="L10" s="11">
        <f>SUM(L5:L9)</f>
        <v/>
      </c>
      <c r="M10" s="11">
        <f>SUM(M5:M9)</f>
        <v/>
      </c>
      <c r="N10" s="11">
        <f>SUM(N5:N9)</f>
        <v/>
      </c>
      <c r="O10" s="11">
        <f>SUM(O5:O9)</f>
        <v/>
      </c>
      <c r="P10" s="11">
        <f>SUM(P5:P9)</f>
        <v/>
      </c>
      <c r="Q10" s="11">
        <f>SUM(Q5:Q9)</f>
        <v/>
      </c>
      <c r="R10" s="11">
        <f>SUM(R5:R9)</f>
        <v/>
      </c>
    </row>
    <row r="12">
      <c r="A12" s="6" t="inlineStr">
        <is>
          <t>Cost of goods sold</t>
        </is>
      </c>
      <c r="B12" s="6" t="inlineStr"/>
      <c r="C12" s="6" t="inlineStr"/>
      <c r="D12" s="6" t="inlineStr">
        <is>
          <t>COGS %</t>
        </is>
      </c>
      <c r="E12" s="6" t="inlineStr">
        <is>
          <t>Annual COGS</t>
        </is>
      </c>
      <c r="F12" s="6" t="inlineStr">
        <is>
          <t>Jan</t>
        </is>
      </c>
      <c r="G12" s="6" t="inlineStr">
        <is>
          <t>Feb</t>
        </is>
      </c>
      <c r="H12" s="6" t="inlineStr">
        <is>
          <t>Mar</t>
        </is>
      </c>
      <c r="I12" s="6" t="inlineStr">
        <is>
          <t>Apr</t>
        </is>
      </c>
      <c r="J12" s="6" t="inlineStr">
        <is>
          <t>May</t>
        </is>
      </c>
      <c r="K12" s="6" t="inlineStr">
        <is>
          <t>Jun</t>
        </is>
      </c>
      <c r="L12" s="6" t="inlineStr">
        <is>
          <t>Jul</t>
        </is>
      </c>
      <c r="M12" s="6" t="inlineStr">
        <is>
          <t>Aug</t>
        </is>
      </c>
      <c r="N12" s="6" t="inlineStr">
        <is>
          <t>Sep</t>
        </is>
      </c>
      <c r="O12" s="6" t="inlineStr">
        <is>
          <t>Oct</t>
        </is>
      </c>
      <c r="P12" s="6" t="inlineStr">
        <is>
          <t>Nov</t>
        </is>
      </c>
      <c r="Q12" s="6" t="inlineStr">
        <is>
          <t>Dec</t>
        </is>
      </c>
      <c r="R12" s="6" t="inlineStr">
        <is>
          <t>Total</t>
        </is>
      </c>
    </row>
    <row r="13">
      <c r="A13">
        <f>A5</f>
        <v/>
      </c>
      <c r="D13" s="12">
        <f>D5</f>
        <v/>
      </c>
      <c r="E13" s="9">
        <f>E5*D5</f>
        <v/>
      </c>
      <c r="F13" s="9">
        <f>F5*$D5</f>
        <v/>
      </c>
      <c r="G13" s="9">
        <f>G5*$D5</f>
        <v/>
      </c>
      <c r="H13" s="9">
        <f>H5*$D5</f>
        <v/>
      </c>
      <c r="I13" s="9">
        <f>I5*$D5</f>
        <v/>
      </c>
      <c r="J13" s="9">
        <f>J5*$D5</f>
        <v/>
      </c>
      <c r="K13" s="9">
        <f>K5*$D5</f>
        <v/>
      </c>
      <c r="L13" s="9">
        <f>L5*$D5</f>
        <v/>
      </c>
      <c r="M13" s="9">
        <f>M5*$D5</f>
        <v/>
      </c>
      <c r="N13" s="9">
        <f>N5*$D5</f>
        <v/>
      </c>
      <c r="O13" s="9">
        <f>O5*$D5</f>
        <v/>
      </c>
      <c r="P13" s="9">
        <f>P5*$D5</f>
        <v/>
      </c>
      <c r="Q13" s="9">
        <f>Q5*$D5</f>
        <v/>
      </c>
      <c r="R13" s="9">
        <f>SUM(F13:Q13)</f>
        <v/>
      </c>
    </row>
    <row r="14">
      <c r="A14">
        <f>A6</f>
        <v/>
      </c>
      <c r="D14" s="12">
        <f>D6</f>
        <v/>
      </c>
      <c r="E14" s="9">
        <f>E6*D6</f>
        <v/>
      </c>
      <c r="F14" s="9">
        <f>F6*$D6</f>
        <v/>
      </c>
      <c r="G14" s="9">
        <f>G6*$D6</f>
        <v/>
      </c>
      <c r="H14" s="9">
        <f>H6*$D6</f>
        <v/>
      </c>
      <c r="I14" s="9">
        <f>I6*$D6</f>
        <v/>
      </c>
      <c r="J14" s="9">
        <f>J6*$D6</f>
        <v/>
      </c>
      <c r="K14" s="9">
        <f>K6*$D6</f>
        <v/>
      </c>
      <c r="L14" s="9">
        <f>L6*$D6</f>
        <v/>
      </c>
      <c r="M14" s="9">
        <f>M6*$D6</f>
        <v/>
      </c>
      <c r="N14" s="9">
        <f>N6*$D6</f>
        <v/>
      </c>
      <c r="O14" s="9">
        <f>O6*$D6</f>
        <v/>
      </c>
      <c r="P14" s="9">
        <f>P6*$D6</f>
        <v/>
      </c>
      <c r="Q14" s="9">
        <f>Q6*$D6</f>
        <v/>
      </c>
      <c r="R14" s="9">
        <f>SUM(F14:Q14)</f>
        <v/>
      </c>
    </row>
    <row r="15">
      <c r="A15">
        <f>A7</f>
        <v/>
      </c>
      <c r="D15" s="12">
        <f>D7</f>
        <v/>
      </c>
      <c r="E15" s="9">
        <f>E7*D7</f>
        <v/>
      </c>
      <c r="F15" s="9">
        <f>F7*$D7</f>
        <v/>
      </c>
      <c r="G15" s="9">
        <f>G7*$D7</f>
        <v/>
      </c>
      <c r="H15" s="9">
        <f>H7*$D7</f>
        <v/>
      </c>
      <c r="I15" s="9">
        <f>I7*$D7</f>
        <v/>
      </c>
      <c r="J15" s="9">
        <f>J7*$D7</f>
        <v/>
      </c>
      <c r="K15" s="9">
        <f>K7*$D7</f>
        <v/>
      </c>
      <c r="L15" s="9">
        <f>L7*$D7</f>
        <v/>
      </c>
      <c r="M15" s="9">
        <f>M7*$D7</f>
        <v/>
      </c>
      <c r="N15" s="9">
        <f>N7*$D7</f>
        <v/>
      </c>
      <c r="O15" s="9">
        <f>O7*$D7</f>
        <v/>
      </c>
      <c r="P15" s="9">
        <f>P7*$D7</f>
        <v/>
      </c>
      <c r="Q15" s="9">
        <f>Q7*$D7</f>
        <v/>
      </c>
      <c r="R15" s="9">
        <f>SUM(F15:Q15)</f>
        <v/>
      </c>
    </row>
    <row r="16">
      <c r="A16">
        <f>A8</f>
        <v/>
      </c>
      <c r="D16" s="12">
        <f>D8</f>
        <v/>
      </c>
      <c r="E16" s="9">
        <f>E8*D8</f>
        <v/>
      </c>
      <c r="F16" s="9">
        <f>F8*$D8</f>
        <v/>
      </c>
      <c r="G16" s="9">
        <f>G8*$D8</f>
        <v/>
      </c>
      <c r="H16" s="9">
        <f>H8*$D8</f>
        <v/>
      </c>
      <c r="I16" s="9">
        <f>I8*$D8</f>
        <v/>
      </c>
      <c r="J16" s="9">
        <f>J8*$D8</f>
        <v/>
      </c>
      <c r="K16" s="9">
        <f>K8*$D8</f>
        <v/>
      </c>
      <c r="L16" s="9">
        <f>L8*$D8</f>
        <v/>
      </c>
      <c r="M16" s="9">
        <f>M8*$D8</f>
        <v/>
      </c>
      <c r="N16" s="9">
        <f>N8*$D8</f>
        <v/>
      </c>
      <c r="O16" s="9">
        <f>O8*$D8</f>
        <v/>
      </c>
      <c r="P16" s="9">
        <f>P8*$D8</f>
        <v/>
      </c>
      <c r="Q16" s="9">
        <f>Q8*$D8</f>
        <v/>
      </c>
      <c r="R16" s="9">
        <f>SUM(F16:Q16)</f>
        <v/>
      </c>
    </row>
    <row r="17">
      <c r="A17">
        <f>A9</f>
        <v/>
      </c>
      <c r="D17" s="12">
        <f>D9</f>
        <v/>
      </c>
      <c r="E17" s="9">
        <f>E9*D9</f>
        <v/>
      </c>
      <c r="F17" s="9">
        <f>F9*$D9</f>
        <v/>
      </c>
      <c r="G17" s="9">
        <f>G9*$D9</f>
        <v/>
      </c>
      <c r="H17" s="9">
        <f>H9*$D9</f>
        <v/>
      </c>
      <c r="I17" s="9">
        <f>I9*$D9</f>
        <v/>
      </c>
      <c r="J17" s="9">
        <f>J9*$D9</f>
        <v/>
      </c>
      <c r="K17" s="9">
        <f>K9*$D9</f>
        <v/>
      </c>
      <c r="L17" s="9">
        <f>L9*$D9</f>
        <v/>
      </c>
      <c r="M17" s="9">
        <f>M9*$D9</f>
        <v/>
      </c>
      <c r="N17" s="9">
        <f>N9*$D9</f>
        <v/>
      </c>
      <c r="O17" s="9">
        <f>O9*$D9</f>
        <v/>
      </c>
      <c r="P17" s="9">
        <f>P9*$D9</f>
        <v/>
      </c>
      <c r="Q17" s="9">
        <f>Q9*$D9</f>
        <v/>
      </c>
      <c r="R17" s="9">
        <f>SUM(F17:Q17)</f>
        <v/>
      </c>
    </row>
    <row r="18">
      <c r="A18" s="10" t="inlineStr">
        <is>
          <t>Total cost of goods sold</t>
        </is>
      </c>
      <c r="B18" s="10" t="n"/>
      <c r="C18" s="10" t="n"/>
      <c r="D18" s="10" t="n"/>
      <c r="E18" s="11">
        <f>SUM(E13:E17)</f>
        <v/>
      </c>
      <c r="F18" s="11">
        <f>SUM(F13:F17)</f>
        <v/>
      </c>
      <c r="G18" s="11">
        <f>SUM(G13:G17)</f>
        <v/>
      </c>
      <c r="H18" s="11">
        <f>SUM(H13:H17)</f>
        <v/>
      </c>
      <c r="I18" s="11">
        <f>SUM(I13:I17)</f>
        <v/>
      </c>
      <c r="J18" s="11">
        <f>SUM(J13:J17)</f>
        <v/>
      </c>
      <c r="K18" s="11">
        <f>SUM(K13:K17)</f>
        <v/>
      </c>
      <c r="L18" s="11">
        <f>SUM(L13:L17)</f>
        <v/>
      </c>
      <c r="M18" s="11">
        <f>SUM(M13:M17)</f>
        <v/>
      </c>
      <c r="N18" s="11">
        <f>SUM(N13:N17)</f>
        <v/>
      </c>
      <c r="O18" s="11">
        <f>SUM(O13:O17)</f>
        <v/>
      </c>
      <c r="P18" s="11">
        <f>SUM(P13:P17)</f>
        <v/>
      </c>
      <c r="Q18" s="11">
        <f>SUM(Q13:Q17)</f>
        <v/>
      </c>
      <c r="R18" s="11">
        <f>SUM(R13:R17)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0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3" customWidth="1" min="18" max="18"/>
  </cols>
  <sheetData>
    <row r="1">
      <c r="A1" s="1" t="inlineStr">
        <is>
          <t>People cost</t>
        </is>
      </c>
    </row>
    <row r="2">
      <c r="A2" s="3" t="inlineStr">
        <is>
          <t>USD. Headcount x salary x (1 + burden rate) / 12, from the start month. Burden rate is on Assumptions.</t>
        </is>
      </c>
    </row>
    <row r="3">
      <c r="E3" t="inlineStr">
        <is>
          <t>Month no.</t>
        </is>
      </c>
      <c r="F3" t="n">
        <v>1</v>
      </c>
      <c r="G3" t="n">
        <v>2</v>
      </c>
      <c r="H3" t="n">
        <v>3</v>
      </c>
      <c r="I3" t="n">
        <v>4</v>
      </c>
      <c r="J3" t="n">
        <v>5</v>
      </c>
      <c r="K3" t="n">
        <v>6</v>
      </c>
      <c r="L3" t="n">
        <v>7</v>
      </c>
      <c r="M3" t="n">
        <v>8</v>
      </c>
      <c r="N3" t="n">
        <v>9</v>
      </c>
      <c r="O3" t="n">
        <v>10</v>
      </c>
      <c r="P3" t="n">
        <v>11</v>
      </c>
      <c r="Q3" t="n">
        <v>12</v>
      </c>
    </row>
    <row r="4">
      <c r="A4" s="6" t="inlineStr">
        <is>
          <t>Role</t>
        </is>
      </c>
      <c r="B4" s="6" t="inlineStr">
        <is>
          <t>Cost center</t>
        </is>
      </c>
      <c r="C4" s="6" t="inlineStr">
        <is>
          <t>Headcount</t>
        </is>
      </c>
      <c r="D4" s="6" t="inlineStr">
        <is>
          <t>Annual salary (average)</t>
        </is>
      </c>
      <c r="E4" s="6" t="inlineStr">
        <is>
          <t>Start month (1-12)</t>
        </is>
      </c>
      <c r="F4" s="6" t="inlineStr">
        <is>
          <t>Jan</t>
        </is>
      </c>
      <c r="G4" s="6" t="inlineStr">
        <is>
          <t>Feb</t>
        </is>
      </c>
      <c r="H4" s="6" t="inlineStr">
        <is>
          <t>Mar</t>
        </is>
      </c>
      <c r="I4" s="6" t="inlineStr">
        <is>
          <t>Apr</t>
        </is>
      </c>
      <c r="J4" s="6" t="inlineStr">
        <is>
          <t>May</t>
        </is>
      </c>
      <c r="K4" s="6" t="inlineStr">
        <is>
          <t>Jun</t>
        </is>
      </c>
      <c r="L4" s="6" t="inlineStr">
        <is>
          <t>Jul</t>
        </is>
      </c>
      <c r="M4" s="6" t="inlineStr">
        <is>
          <t>Aug</t>
        </is>
      </c>
      <c r="N4" s="6" t="inlineStr">
        <is>
          <t>Sep</t>
        </is>
      </c>
      <c r="O4" s="6" t="inlineStr">
        <is>
          <t>Oct</t>
        </is>
      </c>
      <c r="P4" s="6" t="inlineStr">
        <is>
          <t>Nov</t>
        </is>
      </c>
      <c r="Q4" s="6" t="inlineStr">
        <is>
          <t>Dec</t>
        </is>
      </c>
      <c r="R4" s="6" t="inlineStr">
        <is>
          <t>Total</t>
        </is>
      </c>
    </row>
    <row r="5">
      <c r="A5" s="5" t="inlineStr">
        <is>
          <t>Sales</t>
        </is>
      </c>
      <c r="B5" s="5" t="inlineStr">
        <is>
          <t>Sales</t>
        </is>
      </c>
      <c r="C5" s="5" t="n">
        <v>6</v>
      </c>
      <c r="D5" s="8" t="n">
        <v>62000</v>
      </c>
      <c r="E5" s="5" t="n">
        <v>1</v>
      </c>
      <c r="F5" s="9">
        <f>IF(F$3&gt;=$E5,$C5*$D5*(1+Assumptions!$B$3)/12,0)</f>
        <v/>
      </c>
      <c r="G5" s="9">
        <f>IF(G$3&gt;=$E5,$C5*$D5*(1+Assumptions!$B$3)/12,0)</f>
        <v/>
      </c>
      <c r="H5" s="9">
        <f>IF(H$3&gt;=$E5,$C5*$D5*(1+Assumptions!$B$3)/12,0)</f>
        <v/>
      </c>
      <c r="I5" s="9">
        <f>IF(I$3&gt;=$E5,$C5*$D5*(1+Assumptions!$B$3)/12,0)</f>
        <v/>
      </c>
      <c r="J5" s="9">
        <f>IF(J$3&gt;=$E5,$C5*$D5*(1+Assumptions!$B$3)/12,0)</f>
        <v/>
      </c>
      <c r="K5" s="9">
        <f>IF(K$3&gt;=$E5,$C5*$D5*(1+Assumptions!$B$3)/12,0)</f>
        <v/>
      </c>
      <c r="L5" s="9">
        <f>IF(L$3&gt;=$E5,$C5*$D5*(1+Assumptions!$B$3)/12,0)</f>
        <v/>
      </c>
      <c r="M5" s="9">
        <f>IF(M$3&gt;=$E5,$C5*$D5*(1+Assumptions!$B$3)/12,0)</f>
        <v/>
      </c>
      <c r="N5" s="9">
        <f>IF(N$3&gt;=$E5,$C5*$D5*(1+Assumptions!$B$3)/12,0)</f>
        <v/>
      </c>
      <c r="O5" s="9">
        <f>IF(O$3&gt;=$E5,$C5*$D5*(1+Assumptions!$B$3)/12,0)</f>
        <v/>
      </c>
      <c r="P5" s="9">
        <f>IF(P$3&gt;=$E5,$C5*$D5*(1+Assumptions!$B$3)/12,0)</f>
        <v/>
      </c>
      <c r="Q5" s="9">
        <f>IF(Q$3&gt;=$E5,$C5*$D5*(1+Assumptions!$B$3)/12,0)</f>
        <v/>
      </c>
      <c r="R5" s="9">
        <f>SUM(F5:Q5)</f>
        <v/>
      </c>
    </row>
    <row r="6">
      <c r="A6" s="5" t="inlineStr">
        <is>
          <t>Operations</t>
        </is>
      </c>
      <c r="B6" s="5" t="inlineStr">
        <is>
          <t>Operations</t>
        </is>
      </c>
      <c r="C6" s="5" t="n">
        <v>8</v>
      </c>
      <c r="D6" s="8" t="n">
        <v>52000</v>
      </c>
      <c r="E6" s="5" t="n">
        <v>1</v>
      </c>
      <c r="F6" s="9">
        <f>IF(F$3&gt;=$E6,$C6*$D6*(1+Assumptions!$B$3)/12,0)</f>
        <v/>
      </c>
      <c r="G6" s="9">
        <f>IF(G$3&gt;=$E6,$C6*$D6*(1+Assumptions!$B$3)/12,0)</f>
        <v/>
      </c>
      <c r="H6" s="9">
        <f>IF(H$3&gt;=$E6,$C6*$D6*(1+Assumptions!$B$3)/12,0)</f>
        <v/>
      </c>
      <c r="I6" s="9">
        <f>IF(I$3&gt;=$E6,$C6*$D6*(1+Assumptions!$B$3)/12,0)</f>
        <v/>
      </c>
      <c r="J6" s="9">
        <f>IF(J$3&gt;=$E6,$C6*$D6*(1+Assumptions!$B$3)/12,0)</f>
        <v/>
      </c>
      <c r="K6" s="9">
        <f>IF(K$3&gt;=$E6,$C6*$D6*(1+Assumptions!$B$3)/12,0)</f>
        <v/>
      </c>
      <c r="L6" s="9">
        <f>IF(L$3&gt;=$E6,$C6*$D6*(1+Assumptions!$B$3)/12,0)</f>
        <v/>
      </c>
      <c r="M6" s="9">
        <f>IF(M$3&gt;=$E6,$C6*$D6*(1+Assumptions!$B$3)/12,0)</f>
        <v/>
      </c>
      <c r="N6" s="9">
        <f>IF(N$3&gt;=$E6,$C6*$D6*(1+Assumptions!$B$3)/12,0)</f>
        <v/>
      </c>
      <c r="O6" s="9">
        <f>IF(O$3&gt;=$E6,$C6*$D6*(1+Assumptions!$B$3)/12,0)</f>
        <v/>
      </c>
      <c r="P6" s="9">
        <f>IF(P$3&gt;=$E6,$C6*$D6*(1+Assumptions!$B$3)/12,0)</f>
        <v/>
      </c>
      <c r="Q6" s="9">
        <f>IF(Q$3&gt;=$E6,$C6*$D6*(1+Assumptions!$B$3)/12,0)</f>
        <v/>
      </c>
      <c r="R6" s="9">
        <f>SUM(F6:Q6)</f>
        <v/>
      </c>
    </row>
    <row r="7">
      <c r="A7" s="5" t="inlineStr">
        <is>
          <t>Finance and admin</t>
        </is>
      </c>
      <c r="B7" s="5" t="inlineStr">
        <is>
          <t>Finance and admin</t>
        </is>
      </c>
      <c r="C7" s="5" t="n">
        <v>4</v>
      </c>
      <c r="D7" s="8" t="n">
        <v>60000</v>
      </c>
      <c r="E7" s="5" t="n">
        <v>1</v>
      </c>
      <c r="F7" s="9">
        <f>IF(F$3&gt;=$E7,$C7*$D7*(1+Assumptions!$B$3)/12,0)</f>
        <v/>
      </c>
      <c r="G7" s="9">
        <f>IF(G$3&gt;=$E7,$C7*$D7*(1+Assumptions!$B$3)/12,0)</f>
        <v/>
      </c>
      <c r="H7" s="9">
        <f>IF(H$3&gt;=$E7,$C7*$D7*(1+Assumptions!$B$3)/12,0)</f>
        <v/>
      </c>
      <c r="I7" s="9">
        <f>IF(I$3&gt;=$E7,$C7*$D7*(1+Assumptions!$B$3)/12,0)</f>
        <v/>
      </c>
      <c r="J7" s="9">
        <f>IF(J$3&gt;=$E7,$C7*$D7*(1+Assumptions!$B$3)/12,0)</f>
        <v/>
      </c>
      <c r="K7" s="9">
        <f>IF(K$3&gt;=$E7,$C7*$D7*(1+Assumptions!$B$3)/12,0)</f>
        <v/>
      </c>
      <c r="L7" s="9">
        <f>IF(L$3&gt;=$E7,$C7*$D7*(1+Assumptions!$B$3)/12,0)</f>
        <v/>
      </c>
      <c r="M7" s="9">
        <f>IF(M$3&gt;=$E7,$C7*$D7*(1+Assumptions!$B$3)/12,0)</f>
        <v/>
      </c>
      <c r="N7" s="9">
        <f>IF(N$3&gt;=$E7,$C7*$D7*(1+Assumptions!$B$3)/12,0)</f>
        <v/>
      </c>
      <c r="O7" s="9">
        <f>IF(O$3&gt;=$E7,$C7*$D7*(1+Assumptions!$B$3)/12,0)</f>
        <v/>
      </c>
      <c r="P7" s="9">
        <f>IF(P$3&gt;=$E7,$C7*$D7*(1+Assumptions!$B$3)/12,0)</f>
        <v/>
      </c>
      <c r="Q7" s="9">
        <f>IF(Q$3&gt;=$E7,$C7*$D7*(1+Assumptions!$B$3)/12,0)</f>
        <v/>
      </c>
      <c r="R7" s="9">
        <f>SUM(F7:Q7)</f>
        <v/>
      </c>
    </row>
    <row r="8">
      <c r="A8" s="5" t="inlineStr">
        <is>
          <t>Engineering</t>
        </is>
      </c>
      <c r="B8" s="5" t="inlineStr">
        <is>
          <t>Engineering</t>
        </is>
      </c>
      <c r="C8" s="5" t="n">
        <v>2</v>
      </c>
      <c r="D8" s="8" t="n">
        <v>66000</v>
      </c>
      <c r="E8" s="5" t="n">
        <v>1</v>
      </c>
      <c r="F8" s="9">
        <f>IF(F$3&gt;=$E8,$C8*$D8*(1+Assumptions!$B$3)/12,0)</f>
        <v/>
      </c>
      <c r="G8" s="9">
        <f>IF(G$3&gt;=$E8,$C8*$D8*(1+Assumptions!$B$3)/12,0)</f>
        <v/>
      </c>
      <c r="H8" s="9">
        <f>IF(H$3&gt;=$E8,$C8*$D8*(1+Assumptions!$B$3)/12,0)</f>
        <v/>
      </c>
      <c r="I8" s="9">
        <f>IF(I$3&gt;=$E8,$C8*$D8*(1+Assumptions!$B$3)/12,0)</f>
        <v/>
      </c>
      <c r="J8" s="9">
        <f>IF(J$3&gt;=$E8,$C8*$D8*(1+Assumptions!$B$3)/12,0)</f>
        <v/>
      </c>
      <c r="K8" s="9">
        <f>IF(K$3&gt;=$E8,$C8*$D8*(1+Assumptions!$B$3)/12,0)</f>
        <v/>
      </c>
      <c r="L8" s="9">
        <f>IF(L$3&gt;=$E8,$C8*$D8*(1+Assumptions!$B$3)/12,0)</f>
        <v/>
      </c>
      <c r="M8" s="9">
        <f>IF(M$3&gt;=$E8,$C8*$D8*(1+Assumptions!$B$3)/12,0)</f>
        <v/>
      </c>
      <c r="N8" s="9">
        <f>IF(N$3&gt;=$E8,$C8*$D8*(1+Assumptions!$B$3)/12,0)</f>
        <v/>
      </c>
      <c r="O8" s="9">
        <f>IF(O$3&gt;=$E8,$C8*$D8*(1+Assumptions!$B$3)/12,0)</f>
        <v/>
      </c>
      <c r="P8" s="9">
        <f>IF(P$3&gt;=$E8,$C8*$D8*(1+Assumptions!$B$3)/12,0)</f>
        <v/>
      </c>
      <c r="Q8" s="9">
        <f>IF(Q$3&gt;=$E8,$C8*$D8*(1+Assumptions!$B$3)/12,0)</f>
        <v/>
      </c>
      <c r="R8" s="9">
        <f>SUM(F8:Q8)</f>
        <v/>
      </c>
    </row>
    <row r="9">
      <c r="A9" s="5" t="n"/>
      <c r="B9" s="5" t="n"/>
      <c r="C9" s="5" t="n"/>
      <c r="D9" s="8" t="n"/>
      <c r="E9" s="5" t="n"/>
      <c r="F9" s="9">
        <f>IF(F$3&gt;=$E9,$C9*$D9*(1+Assumptions!$B$3)/12,0)</f>
        <v/>
      </c>
      <c r="G9" s="9">
        <f>IF(G$3&gt;=$E9,$C9*$D9*(1+Assumptions!$B$3)/12,0)</f>
        <v/>
      </c>
      <c r="H9" s="9">
        <f>IF(H$3&gt;=$E9,$C9*$D9*(1+Assumptions!$B$3)/12,0)</f>
        <v/>
      </c>
      <c r="I9" s="9">
        <f>IF(I$3&gt;=$E9,$C9*$D9*(1+Assumptions!$B$3)/12,0)</f>
        <v/>
      </c>
      <c r="J9" s="9">
        <f>IF(J$3&gt;=$E9,$C9*$D9*(1+Assumptions!$B$3)/12,0)</f>
        <v/>
      </c>
      <c r="K9" s="9">
        <f>IF(K$3&gt;=$E9,$C9*$D9*(1+Assumptions!$B$3)/12,0)</f>
        <v/>
      </c>
      <c r="L9" s="9">
        <f>IF(L$3&gt;=$E9,$C9*$D9*(1+Assumptions!$B$3)/12,0)</f>
        <v/>
      </c>
      <c r="M9" s="9">
        <f>IF(M$3&gt;=$E9,$C9*$D9*(1+Assumptions!$B$3)/12,0)</f>
        <v/>
      </c>
      <c r="N9" s="9">
        <f>IF(N$3&gt;=$E9,$C9*$D9*(1+Assumptions!$B$3)/12,0)</f>
        <v/>
      </c>
      <c r="O9" s="9">
        <f>IF(O$3&gt;=$E9,$C9*$D9*(1+Assumptions!$B$3)/12,0)</f>
        <v/>
      </c>
      <c r="P9" s="9">
        <f>IF(P$3&gt;=$E9,$C9*$D9*(1+Assumptions!$B$3)/12,0)</f>
        <v/>
      </c>
      <c r="Q9" s="9">
        <f>IF(Q$3&gt;=$E9,$C9*$D9*(1+Assumptions!$B$3)/12,0)</f>
        <v/>
      </c>
      <c r="R9" s="9">
        <f>SUM(F9:Q9)</f>
        <v/>
      </c>
    </row>
    <row r="10">
      <c r="A10" s="5" t="n"/>
      <c r="B10" s="5" t="n"/>
      <c r="C10" s="5" t="n"/>
      <c r="D10" s="8" t="n"/>
      <c r="E10" s="5" t="n"/>
      <c r="F10" s="9">
        <f>IF(F$3&gt;=$E10,$C10*$D10*(1+Assumptions!$B$3)/12,0)</f>
        <v/>
      </c>
      <c r="G10" s="9">
        <f>IF(G$3&gt;=$E10,$C10*$D10*(1+Assumptions!$B$3)/12,0)</f>
        <v/>
      </c>
      <c r="H10" s="9">
        <f>IF(H$3&gt;=$E10,$C10*$D10*(1+Assumptions!$B$3)/12,0)</f>
        <v/>
      </c>
      <c r="I10" s="9">
        <f>IF(I$3&gt;=$E10,$C10*$D10*(1+Assumptions!$B$3)/12,0)</f>
        <v/>
      </c>
      <c r="J10" s="9">
        <f>IF(J$3&gt;=$E10,$C10*$D10*(1+Assumptions!$B$3)/12,0)</f>
        <v/>
      </c>
      <c r="K10" s="9">
        <f>IF(K$3&gt;=$E10,$C10*$D10*(1+Assumptions!$B$3)/12,0)</f>
        <v/>
      </c>
      <c r="L10" s="9">
        <f>IF(L$3&gt;=$E10,$C10*$D10*(1+Assumptions!$B$3)/12,0)</f>
        <v/>
      </c>
      <c r="M10" s="9">
        <f>IF(M$3&gt;=$E10,$C10*$D10*(1+Assumptions!$B$3)/12,0)</f>
        <v/>
      </c>
      <c r="N10" s="9">
        <f>IF(N$3&gt;=$E10,$C10*$D10*(1+Assumptions!$B$3)/12,0)</f>
        <v/>
      </c>
      <c r="O10" s="9">
        <f>IF(O$3&gt;=$E10,$C10*$D10*(1+Assumptions!$B$3)/12,0)</f>
        <v/>
      </c>
      <c r="P10" s="9">
        <f>IF(P$3&gt;=$E10,$C10*$D10*(1+Assumptions!$B$3)/12,0)</f>
        <v/>
      </c>
      <c r="Q10" s="9">
        <f>IF(Q$3&gt;=$E10,$C10*$D10*(1+Assumptions!$B$3)/12,0)</f>
        <v/>
      </c>
      <c r="R10" s="9">
        <f>SUM(F10:Q10)</f>
        <v/>
      </c>
    </row>
    <row r="11">
      <c r="A11" s="5" t="n"/>
      <c r="B11" s="5" t="n"/>
      <c r="C11" s="5" t="n"/>
      <c r="D11" s="8" t="n"/>
      <c r="E11" s="5" t="n"/>
      <c r="F11" s="9">
        <f>IF(F$3&gt;=$E11,$C11*$D11*(1+Assumptions!$B$3)/12,0)</f>
        <v/>
      </c>
      <c r="G11" s="9">
        <f>IF(G$3&gt;=$E11,$C11*$D11*(1+Assumptions!$B$3)/12,0)</f>
        <v/>
      </c>
      <c r="H11" s="9">
        <f>IF(H$3&gt;=$E11,$C11*$D11*(1+Assumptions!$B$3)/12,0)</f>
        <v/>
      </c>
      <c r="I11" s="9">
        <f>IF(I$3&gt;=$E11,$C11*$D11*(1+Assumptions!$B$3)/12,0)</f>
        <v/>
      </c>
      <c r="J11" s="9">
        <f>IF(J$3&gt;=$E11,$C11*$D11*(1+Assumptions!$B$3)/12,0)</f>
        <v/>
      </c>
      <c r="K11" s="9">
        <f>IF(K$3&gt;=$E11,$C11*$D11*(1+Assumptions!$B$3)/12,0)</f>
        <v/>
      </c>
      <c r="L11" s="9">
        <f>IF(L$3&gt;=$E11,$C11*$D11*(1+Assumptions!$B$3)/12,0)</f>
        <v/>
      </c>
      <c r="M11" s="9">
        <f>IF(M$3&gt;=$E11,$C11*$D11*(1+Assumptions!$B$3)/12,0)</f>
        <v/>
      </c>
      <c r="N11" s="9">
        <f>IF(N$3&gt;=$E11,$C11*$D11*(1+Assumptions!$B$3)/12,0)</f>
        <v/>
      </c>
      <c r="O11" s="9">
        <f>IF(O$3&gt;=$E11,$C11*$D11*(1+Assumptions!$B$3)/12,0)</f>
        <v/>
      </c>
      <c r="P11" s="9">
        <f>IF(P$3&gt;=$E11,$C11*$D11*(1+Assumptions!$B$3)/12,0)</f>
        <v/>
      </c>
      <c r="Q11" s="9">
        <f>IF(Q$3&gt;=$E11,$C11*$D11*(1+Assumptions!$B$3)/12,0)</f>
        <v/>
      </c>
      <c r="R11" s="9">
        <f>SUM(F11:Q11)</f>
        <v/>
      </c>
    </row>
    <row r="12">
      <c r="A12" s="5" t="n"/>
      <c r="B12" s="5" t="n"/>
      <c r="C12" s="5" t="n"/>
      <c r="D12" s="8" t="n"/>
      <c r="E12" s="5" t="n"/>
      <c r="F12" s="9">
        <f>IF(F$3&gt;=$E12,$C12*$D12*(1+Assumptions!$B$3)/12,0)</f>
        <v/>
      </c>
      <c r="G12" s="9">
        <f>IF(G$3&gt;=$E12,$C12*$D12*(1+Assumptions!$B$3)/12,0)</f>
        <v/>
      </c>
      <c r="H12" s="9">
        <f>IF(H$3&gt;=$E12,$C12*$D12*(1+Assumptions!$B$3)/12,0)</f>
        <v/>
      </c>
      <c r="I12" s="9">
        <f>IF(I$3&gt;=$E12,$C12*$D12*(1+Assumptions!$B$3)/12,0)</f>
        <v/>
      </c>
      <c r="J12" s="9">
        <f>IF(J$3&gt;=$E12,$C12*$D12*(1+Assumptions!$B$3)/12,0)</f>
        <v/>
      </c>
      <c r="K12" s="9">
        <f>IF(K$3&gt;=$E12,$C12*$D12*(1+Assumptions!$B$3)/12,0)</f>
        <v/>
      </c>
      <c r="L12" s="9">
        <f>IF(L$3&gt;=$E12,$C12*$D12*(1+Assumptions!$B$3)/12,0)</f>
        <v/>
      </c>
      <c r="M12" s="9">
        <f>IF(M$3&gt;=$E12,$C12*$D12*(1+Assumptions!$B$3)/12,0)</f>
        <v/>
      </c>
      <c r="N12" s="9">
        <f>IF(N$3&gt;=$E12,$C12*$D12*(1+Assumptions!$B$3)/12,0)</f>
        <v/>
      </c>
      <c r="O12" s="9">
        <f>IF(O$3&gt;=$E12,$C12*$D12*(1+Assumptions!$B$3)/12,0)</f>
        <v/>
      </c>
      <c r="P12" s="9">
        <f>IF(P$3&gt;=$E12,$C12*$D12*(1+Assumptions!$B$3)/12,0)</f>
        <v/>
      </c>
      <c r="Q12" s="9">
        <f>IF(Q$3&gt;=$E12,$C12*$D12*(1+Assumptions!$B$3)/12,0)</f>
        <v/>
      </c>
      <c r="R12" s="9">
        <f>SUM(F12:Q12)</f>
        <v/>
      </c>
    </row>
    <row r="13">
      <c r="A13" s="5" t="n"/>
      <c r="B13" s="5" t="n"/>
      <c r="C13" s="5" t="n"/>
      <c r="D13" s="8" t="n"/>
      <c r="E13" s="5" t="n"/>
      <c r="F13" s="9">
        <f>IF(F$3&gt;=$E13,$C13*$D13*(1+Assumptions!$B$3)/12,0)</f>
        <v/>
      </c>
      <c r="G13" s="9">
        <f>IF(G$3&gt;=$E13,$C13*$D13*(1+Assumptions!$B$3)/12,0)</f>
        <v/>
      </c>
      <c r="H13" s="9">
        <f>IF(H$3&gt;=$E13,$C13*$D13*(1+Assumptions!$B$3)/12,0)</f>
        <v/>
      </c>
      <c r="I13" s="9">
        <f>IF(I$3&gt;=$E13,$C13*$D13*(1+Assumptions!$B$3)/12,0)</f>
        <v/>
      </c>
      <c r="J13" s="9">
        <f>IF(J$3&gt;=$E13,$C13*$D13*(1+Assumptions!$B$3)/12,0)</f>
        <v/>
      </c>
      <c r="K13" s="9">
        <f>IF(K$3&gt;=$E13,$C13*$D13*(1+Assumptions!$B$3)/12,0)</f>
        <v/>
      </c>
      <c r="L13" s="9">
        <f>IF(L$3&gt;=$E13,$C13*$D13*(1+Assumptions!$B$3)/12,0)</f>
        <v/>
      </c>
      <c r="M13" s="9">
        <f>IF(M$3&gt;=$E13,$C13*$D13*(1+Assumptions!$B$3)/12,0)</f>
        <v/>
      </c>
      <c r="N13" s="9">
        <f>IF(N$3&gt;=$E13,$C13*$D13*(1+Assumptions!$B$3)/12,0)</f>
        <v/>
      </c>
      <c r="O13" s="9">
        <f>IF(O$3&gt;=$E13,$C13*$D13*(1+Assumptions!$B$3)/12,0)</f>
        <v/>
      </c>
      <c r="P13" s="9">
        <f>IF(P$3&gt;=$E13,$C13*$D13*(1+Assumptions!$B$3)/12,0)</f>
        <v/>
      </c>
      <c r="Q13" s="9">
        <f>IF(Q$3&gt;=$E13,$C13*$D13*(1+Assumptions!$B$3)/12,0)</f>
        <v/>
      </c>
      <c r="R13" s="9">
        <f>SUM(F13:Q13)</f>
        <v/>
      </c>
    </row>
    <row r="14">
      <c r="A14" s="5" t="n"/>
      <c r="B14" s="5" t="n"/>
      <c r="C14" s="5" t="n"/>
      <c r="D14" s="8" t="n"/>
      <c r="E14" s="5" t="n"/>
      <c r="F14" s="9">
        <f>IF(F$3&gt;=$E14,$C14*$D14*(1+Assumptions!$B$3)/12,0)</f>
        <v/>
      </c>
      <c r="G14" s="9">
        <f>IF(G$3&gt;=$E14,$C14*$D14*(1+Assumptions!$B$3)/12,0)</f>
        <v/>
      </c>
      <c r="H14" s="9">
        <f>IF(H$3&gt;=$E14,$C14*$D14*(1+Assumptions!$B$3)/12,0)</f>
        <v/>
      </c>
      <c r="I14" s="9">
        <f>IF(I$3&gt;=$E14,$C14*$D14*(1+Assumptions!$B$3)/12,0)</f>
        <v/>
      </c>
      <c r="J14" s="9">
        <f>IF(J$3&gt;=$E14,$C14*$D14*(1+Assumptions!$B$3)/12,0)</f>
        <v/>
      </c>
      <c r="K14" s="9">
        <f>IF(K$3&gt;=$E14,$C14*$D14*(1+Assumptions!$B$3)/12,0)</f>
        <v/>
      </c>
      <c r="L14" s="9">
        <f>IF(L$3&gt;=$E14,$C14*$D14*(1+Assumptions!$B$3)/12,0)</f>
        <v/>
      </c>
      <c r="M14" s="9">
        <f>IF(M$3&gt;=$E14,$C14*$D14*(1+Assumptions!$B$3)/12,0)</f>
        <v/>
      </c>
      <c r="N14" s="9">
        <f>IF(N$3&gt;=$E14,$C14*$D14*(1+Assumptions!$B$3)/12,0)</f>
        <v/>
      </c>
      <c r="O14" s="9">
        <f>IF(O$3&gt;=$E14,$C14*$D14*(1+Assumptions!$B$3)/12,0)</f>
        <v/>
      </c>
      <c r="P14" s="9">
        <f>IF(P$3&gt;=$E14,$C14*$D14*(1+Assumptions!$B$3)/12,0)</f>
        <v/>
      </c>
      <c r="Q14" s="9">
        <f>IF(Q$3&gt;=$E14,$C14*$D14*(1+Assumptions!$B$3)/12,0)</f>
        <v/>
      </c>
      <c r="R14" s="9">
        <f>SUM(F14:Q14)</f>
        <v/>
      </c>
    </row>
    <row r="15">
      <c r="A15" s="10" t="inlineStr">
        <is>
          <t>Total people cost</t>
        </is>
      </c>
      <c r="B15" s="10" t="n"/>
      <c r="C15" s="10">
        <f>SUM(C5:C14)</f>
        <v/>
      </c>
      <c r="D15" s="10" t="n"/>
      <c r="E15" s="10" t="n"/>
      <c r="F15" s="11">
        <f>SUM(F5:F14)</f>
        <v/>
      </c>
      <c r="G15" s="11">
        <f>SUM(G5:G14)</f>
        <v/>
      </c>
      <c r="H15" s="11">
        <f>SUM(H5:H14)</f>
        <v/>
      </c>
      <c r="I15" s="11">
        <f>SUM(I5:I14)</f>
        <v/>
      </c>
      <c r="J15" s="11">
        <f>SUM(J5:J14)</f>
        <v/>
      </c>
      <c r="K15" s="11">
        <f>SUM(K5:K14)</f>
        <v/>
      </c>
      <c r="L15" s="11">
        <f>SUM(L5:L14)</f>
        <v/>
      </c>
      <c r="M15" s="11">
        <f>SUM(M5:M14)</f>
        <v/>
      </c>
      <c r="N15" s="11">
        <f>SUM(N5:N14)</f>
        <v/>
      </c>
      <c r="O15" s="11">
        <f>SUM(O5:O14)</f>
        <v/>
      </c>
      <c r="P15" s="11">
        <f>SUM(P5:P14)</f>
        <v/>
      </c>
      <c r="Q15" s="11">
        <f>SUM(Q5:Q14)</f>
        <v/>
      </c>
      <c r="R15" s="11">
        <f>SUM(R5:R14)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25"/>
  <sheetViews>
    <sheetView workbookViewId="0">
      <pane xSplit="5" ySplit="4" topLeftCell="F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13" customWidth="1" min="3" max="3"/>
    <col width="12" customWidth="1" min="4" max="4"/>
    <col width="12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3" customWidth="1" min="18" max="18"/>
    <col width="9" customWidth="1" min="19" max="19"/>
  </cols>
  <sheetData>
    <row r="1">
      <c r="A1" s="1" t="inlineStr">
        <is>
          <t>Operating costs by cost center</t>
        </is>
      </c>
    </row>
    <row r="2">
      <c r="A2" s="3" t="inlineStr">
        <is>
          <t>USD. Annual amount per cost center and account. Flat = 1/12 a month; Seasonal = the phasing row.</t>
        </is>
      </c>
    </row>
    <row r="4">
      <c r="A4" s="6" t="inlineStr">
        <is>
          <t>Cost center</t>
        </is>
      </c>
      <c r="B4" s="6" t="inlineStr">
        <is>
          <t>Account</t>
        </is>
      </c>
      <c r="C4" s="6" t="inlineStr">
        <is>
          <t>Annual amount</t>
        </is>
      </c>
      <c r="D4" s="6" t="inlineStr">
        <is>
          <t>Phasing (Flat or Seasonal)</t>
        </is>
      </c>
      <c r="E4" s="6" t="inlineStr">
        <is>
          <t>Owner</t>
        </is>
      </c>
      <c r="F4" s="6" t="inlineStr">
        <is>
          <t>Jan</t>
        </is>
      </c>
      <c r="G4" s="6" t="inlineStr">
        <is>
          <t>Feb</t>
        </is>
      </c>
      <c r="H4" s="6" t="inlineStr">
        <is>
          <t>Mar</t>
        </is>
      </c>
      <c r="I4" s="6" t="inlineStr">
        <is>
          <t>Apr</t>
        </is>
      </c>
      <c r="J4" s="6" t="inlineStr">
        <is>
          <t>May</t>
        </is>
      </c>
      <c r="K4" s="6" t="inlineStr">
        <is>
          <t>Jun</t>
        </is>
      </c>
      <c r="L4" s="6" t="inlineStr">
        <is>
          <t>Jul</t>
        </is>
      </c>
      <c r="M4" s="6" t="inlineStr">
        <is>
          <t>Aug</t>
        </is>
      </c>
      <c r="N4" s="6" t="inlineStr">
        <is>
          <t>Sep</t>
        </is>
      </c>
      <c r="O4" s="6" t="inlineStr">
        <is>
          <t>Oct</t>
        </is>
      </c>
      <c r="P4" s="6" t="inlineStr">
        <is>
          <t>Nov</t>
        </is>
      </c>
      <c r="Q4" s="6" t="inlineStr">
        <is>
          <t>Dec</t>
        </is>
      </c>
      <c r="R4" s="6" t="inlineStr">
        <is>
          <t>Total</t>
        </is>
      </c>
      <c r="S4" s="6" t="inlineStr">
        <is>
          <t>Check (0)</t>
        </is>
      </c>
    </row>
    <row r="5">
      <c r="A5" s="5" t="inlineStr">
        <is>
          <t>Facilities</t>
        </is>
      </c>
      <c r="B5" s="5" t="inlineStr">
        <is>
          <t>Rent and facilities</t>
        </is>
      </c>
      <c r="C5" s="8" t="n">
        <v>180000</v>
      </c>
      <c r="D5" s="5" t="inlineStr">
        <is>
          <t>Flat</t>
        </is>
      </c>
      <c r="E5" s="5" t="n"/>
      <c r="F5" s="9">
        <f>IF($D5="Seasonal",$C5*Assumptions!F$15,$C5/12)</f>
        <v/>
      </c>
      <c r="G5" s="9">
        <f>IF($D5="Seasonal",$C5*Assumptions!G$15,$C5/12)</f>
        <v/>
      </c>
      <c r="H5" s="9">
        <f>IF($D5="Seasonal",$C5*Assumptions!H$15,$C5/12)</f>
        <v/>
      </c>
      <c r="I5" s="9">
        <f>IF($D5="Seasonal",$C5*Assumptions!I$15,$C5/12)</f>
        <v/>
      </c>
      <c r="J5" s="9">
        <f>IF($D5="Seasonal",$C5*Assumptions!J$15,$C5/12)</f>
        <v/>
      </c>
      <c r="K5" s="9">
        <f>IF($D5="Seasonal",$C5*Assumptions!K$15,$C5/12)</f>
        <v/>
      </c>
      <c r="L5" s="9">
        <f>IF($D5="Seasonal",$C5*Assumptions!L$15,$C5/12)</f>
        <v/>
      </c>
      <c r="M5" s="9">
        <f>IF($D5="Seasonal",$C5*Assumptions!M$15,$C5/12)</f>
        <v/>
      </c>
      <c r="N5" s="9">
        <f>IF($D5="Seasonal",$C5*Assumptions!N$15,$C5/12)</f>
        <v/>
      </c>
      <c r="O5" s="9">
        <f>IF($D5="Seasonal",$C5*Assumptions!O$15,$C5/12)</f>
        <v/>
      </c>
      <c r="P5" s="9">
        <f>IF($D5="Seasonal",$C5*Assumptions!P$15,$C5/12)</f>
        <v/>
      </c>
      <c r="Q5" s="9">
        <f>IF($D5="Seasonal",$C5*Assumptions!Q$15,$C5/12)</f>
        <v/>
      </c>
      <c r="R5" s="9">
        <f>SUM(F5:Q5)</f>
        <v/>
      </c>
      <c r="S5" s="9">
        <f>ROUND(R5-C5,2)</f>
        <v/>
      </c>
    </row>
    <row r="6">
      <c r="A6" s="5" t="inlineStr">
        <is>
          <t>Engineering</t>
        </is>
      </c>
      <c r="B6" s="5" t="inlineStr">
        <is>
          <t>Software</t>
        </is>
      </c>
      <c r="C6" s="8" t="n">
        <v>60000</v>
      </c>
      <c r="D6" s="5" t="inlineStr">
        <is>
          <t>Flat</t>
        </is>
      </c>
      <c r="E6" s="5" t="n"/>
      <c r="F6" s="9">
        <f>IF($D6="Seasonal",$C6*Assumptions!F$15,$C6/12)</f>
        <v/>
      </c>
      <c r="G6" s="9">
        <f>IF($D6="Seasonal",$C6*Assumptions!G$15,$C6/12)</f>
        <v/>
      </c>
      <c r="H6" s="9">
        <f>IF($D6="Seasonal",$C6*Assumptions!H$15,$C6/12)</f>
        <v/>
      </c>
      <c r="I6" s="9">
        <f>IF($D6="Seasonal",$C6*Assumptions!I$15,$C6/12)</f>
        <v/>
      </c>
      <c r="J6" s="9">
        <f>IF($D6="Seasonal",$C6*Assumptions!J$15,$C6/12)</f>
        <v/>
      </c>
      <c r="K6" s="9">
        <f>IF($D6="Seasonal",$C6*Assumptions!K$15,$C6/12)</f>
        <v/>
      </c>
      <c r="L6" s="9">
        <f>IF($D6="Seasonal",$C6*Assumptions!L$15,$C6/12)</f>
        <v/>
      </c>
      <c r="M6" s="9">
        <f>IF($D6="Seasonal",$C6*Assumptions!M$15,$C6/12)</f>
        <v/>
      </c>
      <c r="N6" s="9">
        <f>IF($D6="Seasonal",$C6*Assumptions!N$15,$C6/12)</f>
        <v/>
      </c>
      <c r="O6" s="9">
        <f>IF($D6="Seasonal",$C6*Assumptions!O$15,$C6/12)</f>
        <v/>
      </c>
      <c r="P6" s="9">
        <f>IF($D6="Seasonal",$C6*Assumptions!P$15,$C6/12)</f>
        <v/>
      </c>
      <c r="Q6" s="9">
        <f>IF($D6="Seasonal",$C6*Assumptions!Q$15,$C6/12)</f>
        <v/>
      </c>
      <c r="R6" s="9">
        <f>SUM(F6:Q6)</f>
        <v/>
      </c>
      <c r="S6" s="9">
        <f>ROUND(R6-C6,2)</f>
        <v/>
      </c>
    </row>
    <row r="7">
      <c r="A7" s="5" t="inlineStr">
        <is>
          <t>Finance and admin</t>
        </is>
      </c>
      <c r="B7" s="5" t="inlineStr">
        <is>
          <t>Software</t>
        </is>
      </c>
      <c r="C7" s="8" t="n">
        <v>36000</v>
      </c>
      <c r="D7" s="5" t="inlineStr">
        <is>
          <t>Flat</t>
        </is>
      </c>
      <c r="E7" s="5" t="n"/>
      <c r="F7" s="9">
        <f>IF($D7="Seasonal",$C7*Assumptions!F$15,$C7/12)</f>
        <v/>
      </c>
      <c r="G7" s="9">
        <f>IF($D7="Seasonal",$C7*Assumptions!G$15,$C7/12)</f>
        <v/>
      </c>
      <c r="H7" s="9">
        <f>IF($D7="Seasonal",$C7*Assumptions!H$15,$C7/12)</f>
        <v/>
      </c>
      <c r="I7" s="9">
        <f>IF($D7="Seasonal",$C7*Assumptions!I$15,$C7/12)</f>
        <v/>
      </c>
      <c r="J7" s="9">
        <f>IF($D7="Seasonal",$C7*Assumptions!J$15,$C7/12)</f>
        <v/>
      </c>
      <c r="K7" s="9">
        <f>IF($D7="Seasonal",$C7*Assumptions!K$15,$C7/12)</f>
        <v/>
      </c>
      <c r="L7" s="9">
        <f>IF($D7="Seasonal",$C7*Assumptions!L$15,$C7/12)</f>
        <v/>
      </c>
      <c r="M7" s="9">
        <f>IF($D7="Seasonal",$C7*Assumptions!M$15,$C7/12)</f>
        <v/>
      </c>
      <c r="N7" s="9">
        <f>IF($D7="Seasonal",$C7*Assumptions!N$15,$C7/12)</f>
        <v/>
      </c>
      <c r="O7" s="9">
        <f>IF($D7="Seasonal",$C7*Assumptions!O$15,$C7/12)</f>
        <v/>
      </c>
      <c r="P7" s="9">
        <f>IF($D7="Seasonal",$C7*Assumptions!P$15,$C7/12)</f>
        <v/>
      </c>
      <c r="Q7" s="9">
        <f>IF($D7="Seasonal",$C7*Assumptions!Q$15,$C7/12)</f>
        <v/>
      </c>
      <c r="R7" s="9">
        <f>SUM(F7:Q7)</f>
        <v/>
      </c>
      <c r="S7" s="9">
        <f>ROUND(R7-C7,2)</f>
        <v/>
      </c>
    </row>
    <row r="8">
      <c r="A8" s="5" t="inlineStr">
        <is>
          <t>Marketing</t>
        </is>
      </c>
      <c r="B8" s="5" t="inlineStr">
        <is>
          <t>Marketing</t>
        </is>
      </c>
      <c r="C8" s="8" t="n">
        <v>150000</v>
      </c>
      <c r="D8" s="5" t="inlineStr">
        <is>
          <t>Seasonal</t>
        </is>
      </c>
      <c r="E8" s="5" t="n"/>
      <c r="F8" s="9">
        <f>IF($D8="Seasonal",$C8*Assumptions!F$15,$C8/12)</f>
        <v/>
      </c>
      <c r="G8" s="9">
        <f>IF($D8="Seasonal",$C8*Assumptions!G$15,$C8/12)</f>
        <v/>
      </c>
      <c r="H8" s="9">
        <f>IF($D8="Seasonal",$C8*Assumptions!H$15,$C8/12)</f>
        <v/>
      </c>
      <c r="I8" s="9">
        <f>IF($D8="Seasonal",$C8*Assumptions!I$15,$C8/12)</f>
        <v/>
      </c>
      <c r="J8" s="9">
        <f>IF($D8="Seasonal",$C8*Assumptions!J$15,$C8/12)</f>
        <v/>
      </c>
      <c r="K8" s="9">
        <f>IF($D8="Seasonal",$C8*Assumptions!K$15,$C8/12)</f>
        <v/>
      </c>
      <c r="L8" s="9">
        <f>IF($D8="Seasonal",$C8*Assumptions!L$15,$C8/12)</f>
        <v/>
      </c>
      <c r="M8" s="9">
        <f>IF($D8="Seasonal",$C8*Assumptions!M$15,$C8/12)</f>
        <v/>
      </c>
      <c r="N8" s="9">
        <f>IF($D8="Seasonal",$C8*Assumptions!N$15,$C8/12)</f>
        <v/>
      </c>
      <c r="O8" s="9">
        <f>IF($D8="Seasonal",$C8*Assumptions!O$15,$C8/12)</f>
        <v/>
      </c>
      <c r="P8" s="9">
        <f>IF($D8="Seasonal",$C8*Assumptions!P$15,$C8/12)</f>
        <v/>
      </c>
      <c r="Q8" s="9">
        <f>IF($D8="Seasonal",$C8*Assumptions!Q$15,$C8/12)</f>
        <v/>
      </c>
      <c r="R8" s="9">
        <f>SUM(F8:Q8)</f>
        <v/>
      </c>
      <c r="S8" s="9">
        <f>ROUND(R8-C8,2)</f>
        <v/>
      </c>
    </row>
    <row r="9">
      <c r="A9" s="5" t="inlineStr">
        <is>
          <t>Sales</t>
        </is>
      </c>
      <c r="B9" s="5" t="inlineStr">
        <is>
          <t>Travel</t>
        </is>
      </c>
      <c r="C9" s="8" t="n">
        <v>45000</v>
      </c>
      <c r="D9" s="5" t="inlineStr">
        <is>
          <t>Flat</t>
        </is>
      </c>
      <c r="E9" s="5" t="n"/>
      <c r="F9" s="9">
        <f>IF($D9="Seasonal",$C9*Assumptions!F$15,$C9/12)</f>
        <v/>
      </c>
      <c r="G9" s="9">
        <f>IF($D9="Seasonal",$C9*Assumptions!G$15,$C9/12)</f>
        <v/>
      </c>
      <c r="H9" s="9">
        <f>IF($D9="Seasonal",$C9*Assumptions!H$15,$C9/12)</f>
        <v/>
      </c>
      <c r="I9" s="9">
        <f>IF($D9="Seasonal",$C9*Assumptions!I$15,$C9/12)</f>
        <v/>
      </c>
      <c r="J9" s="9">
        <f>IF($D9="Seasonal",$C9*Assumptions!J$15,$C9/12)</f>
        <v/>
      </c>
      <c r="K9" s="9">
        <f>IF($D9="Seasonal",$C9*Assumptions!K$15,$C9/12)</f>
        <v/>
      </c>
      <c r="L9" s="9">
        <f>IF($D9="Seasonal",$C9*Assumptions!L$15,$C9/12)</f>
        <v/>
      </c>
      <c r="M9" s="9">
        <f>IF($D9="Seasonal",$C9*Assumptions!M$15,$C9/12)</f>
        <v/>
      </c>
      <c r="N9" s="9">
        <f>IF($D9="Seasonal",$C9*Assumptions!N$15,$C9/12)</f>
        <v/>
      </c>
      <c r="O9" s="9">
        <f>IF($D9="Seasonal",$C9*Assumptions!O$15,$C9/12)</f>
        <v/>
      </c>
      <c r="P9" s="9">
        <f>IF($D9="Seasonal",$C9*Assumptions!P$15,$C9/12)</f>
        <v/>
      </c>
      <c r="Q9" s="9">
        <f>IF($D9="Seasonal",$C9*Assumptions!Q$15,$C9/12)</f>
        <v/>
      </c>
      <c r="R9" s="9">
        <f>SUM(F9:Q9)</f>
        <v/>
      </c>
      <c r="S9" s="9">
        <f>ROUND(R9-C9,2)</f>
        <v/>
      </c>
    </row>
    <row r="10">
      <c r="A10" s="5" t="inlineStr">
        <is>
          <t>Operations</t>
        </is>
      </c>
      <c r="B10" s="5" t="inlineStr">
        <is>
          <t>Travel</t>
        </is>
      </c>
      <c r="C10" s="8" t="n">
        <v>15000</v>
      </c>
      <c r="D10" s="5" t="inlineStr">
        <is>
          <t>Flat</t>
        </is>
      </c>
      <c r="E10" s="5" t="n"/>
      <c r="F10" s="9">
        <f>IF($D10="Seasonal",$C10*Assumptions!F$15,$C10/12)</f>
        <v/>
      </c>
      <c r="G10" s="9">
        <f>IF($D10="Seasonal",$C10*Assumptions!G$15,$C10/12)</f>
        <v/>
      </c>
      <c r="H10" s="9">
        <f>IF($D10="Seasonal",$C10*Assumptions!H$15,$C10/12)</f>
        <v/>
      </c>
      <c r="I10" s="9">
        <f>IF($D10="Seasonal",$C10*Assumptions!I$15,$C10/12)</f>
        <v/>
      </c>
      <c r="J10" s="9">
        <f>IF($D10="Seasonal",$C10*Assumptions!J$15,$C10/12)</f>
        <v/>
      </c>
      <c r="K10" s="9">
        <f>IF($D10="Seasonal",$C10*Assumptions!K$15,$C10/12)</f>
        <v/>
      </c>
      <c r="L10" s="9">
        <f>IF($D10="Seasonal",$C10*Assumptions!L$15,$C10/12)</f>
        <v/>
      </c>
      <c r="M10" s="9">
        <f>IF($D10="Seasonal",$C10*Assumptions!M$15,$C10/12)</f>
        <v/>
      </c>
      <c r="N10" s="9">
        <f>IF($D10="Seasonal",$C10*Assumptions!N$15,$C10/12)</f>
        <v/>
      </c>
      <c r="O10" s="9">
        <f>IF($D10="Seasonal",$C10*Assumptions!O$15,$C10/12)</f>
        <v/>
      </c>
      <c r="P10" s="9">
        <f>IF($D10="Seasonal",$C10*Assumptions!P$15,$C10/12)</f>
        <v/>
      </c>
      <c r="Q10" s="9">
        <f>IF($D10="Seasonal",$C10*Assumptions!Q$15,$C10/12)</f>
        <v/>
      </c>
      <c r="R10" s="9">
        <f>SUM(F10:Q10)</f>
        <v/>
      </c>
      <c r="S10" s="9">
        <f>ROUND(R10-C10,2)</f>
        <v/>
      </c>
    </row>
    <row r="11">
      <c r="A11" s="5" t="inlineStr">
        <is>
          <t>Finance and admin</t>
        </is>
      </c>
      <c r="B11" s="5" t="inlineStr">
        <is>
          <t>Professional fees</t>
        </is>
      </c>
      <c r="C11" s="8" t="n">
        <v>54000</v>
      </c>
      <c r="D11" s="5" t="inlineStr">
        <is>
          <t>Flat</t>
        </is>
      </c>
      <c r="E11" s="5" t="n"/>
      <c r="F11" s="9">
        <f>IF($D11="Seasonal",$C11*Assumptions!F$15,$C11/12)</f>
        <v/>
      </c>
      <c r="G11" s="9">
        <f>IF($D11="Seasonal",$C11*Assumptions!G$15,$C11/12)</f>
        <v/>
      </c>
      <c r="H11" s="9">
        <f>IF($D11="Seasonal",$C11*Assumptions!H$15,$C11/12)</f>
        <v/>
      </c>
      <c r="I11" s="9">
        <f>IF($D11="Seasonal",$C11*Assumptions!I$15,$C11/12)</f>
        <v/>
      </c>
      <c r="J11" s="9">
        <f>IF($D11="Seasonal",$C11*Assumptions!J$15,$C11/12)</f>
        <v/>
      </c>
      <c r="K11" s="9">
        <f>IF($D11="Seasonal",$C11*Assumptions!K$15,$C11/12)</f>
        <v/>
      </c>
      <c r="L11" s="9">
        <f>IF($D11="Seasonal",$C11*Assumptions!L$15,$C11/12)</f>
        <v/>
      </c>
      <c r="M11" s="9">
        <f>IF($D11="Seasonal",$C11*Assumptions!M$15,$C11/12)</f>
        <v/>
      </c>
      <c r="N11" s="9">
        <f>IF($D11="Seasonal",$C11*Assumptions!N$15,$C11/12)</f>
        <v/>
      </c>
      <c r="O11" s="9">
        <f>IF($D11="Seasonal",$C11*Assumptions!O$15,$C11/12)</f>
        <v/>
      </c>
      <c r="P11" s="9">
        <f>IF($D11="Seasonal",$C11*Assumptions!P$15,$C11/12)</f>
        <v/>
      </c>
      <c r="Q11" s="9">
        <f>IF($D11="Seasonal",$C11*Assumptions!Q$15,$C11/12)</f>
        <v/>
      </c>
      <c r="R11" s="9">
        <f>SUM(F11:Q11)</f>
        <v/>
      </c>
      <c r="S11" s="9">
        <f>ROUND(R11-C11,2)</f>
        <v/>
      </c>
    </row>
    <row r="12">
      <c r="A12" s="5" t="n"/>
      <c r="B12" s="5" t="n"/>
      <c r="C12" s="8" t="n"/>
      <c r="D12" s="5" t="n"/>
      <c r="E12" s="5" t="n"/>
      <c r="F12" s="9">
        <f>IF($D12="Seasonal",$C12*Assumptions!F$15,$C12/12)</f>
        <v/>
      </c>
      <c r="G12" s="9">
        <f>IF($D12="Seasonal",$C12*Assumptions!G$15,$C12/12)</f>
        <v/>
      </c>
      <c r="H12" s="9">
        <f>IF($D12="Seasonal",$C12*Assumptions!H$15,$C12/12)</f>
        <v/>
      </c>
      <c r="I12" s="9">
        <f>IF($D12="Seasonal",$C12*Assumptions!I$15,$C12/12)</f>
        <v/>
      </c>
      <c r="J12" s="9">
        <f>IF($D12="Seasonal",$C12*Assumptions!J$15,$C12/12)</f>
        <v/>
      </c>
      <c r="K12" s="9">
        <f>IF($D12="Seasonal",$C12*Assumptions!K$15,$C12/12)</f>
        <v/>
      </c>
      <c r="L12" s="9">
        <f>IF($D12="Seasonal",$C12*Assumptions!L$15,$C12/12)</f>
        <v/>
      </c>
      <c r="M12" s="9">
        <f>IF($D12="Seasonal",$C12*Assumptions!M$15,$C12/12)</f>
        <v/>
      </c>
      <c r="N12" s="9">
        <f>IF($D12="Seasonal",$C12*Assumptions!N$15,$C12/12)</f>
        <v/>
      </c>
      <c r="O12" s="9">
        <f>IF($D12="Seasonal",$C12*Assumptions!O$15,$C12/12)</f>
        <v/>
      </c>
      <c r="P12" s="9">
        <f>IF($D12="Seasonal",$C12*Assumptions!P$15,$C12/12)</f>
        <v/>
      </c>
      <c r="Q12" s="9">
        <f>IF($D12="Seasonal",$C12*Assumptions!Q$15,$C12/12)</f>
        <v/>
      </c>
      <c r="R12" s="9">
        <f>SUM(F12:Q12)</f>
        <v/>
      </c>
      <c r="S12" s="9">
        <f>ROUND(R12-C12,2)</f>
        <v/>
      </c>
    </row>
    <row r="13">
      <c r="A13" s="5" t="n"/>
      <c r="B13" s="5" t="n"/>
      <c r="C13" s="8" t="n"/>
      <c r="D13" s="5" t="n"/>
      <c r="E13" s="5" t="n"/>
      <c r="F13" s="9">
        <f>IF($D13="Seasonal",$C13*Assumptions!F$15,$C13/12)</f>
        <v/>
      </c>
      <c r="G13" s="9">
        <f>IF($D13="Seasonal",$C13*Assumptions!G$15,$C13/12)</f>
        <v/>
      </c>
      <c r="H13" s="9">
        <f>IF($D13="Seasonal",$C13*Assumptions!H$15,$C13/12)</f>
        <v/>
      </c>
      <c r="I13" s="9">
        <f>IF($D13="Seasonal",$C13*Assumptions!I$15,$C13/12)</f>
        <v/>
      </c>
      <c r="J13" s="9">
        <f>IF($D13="Seasonal",$C13*Assumptions!J$15,$C13/12)</f>
        <v/>
      </c>
      <c r="K13" s="9">
        <f>IF($D13="Seasonal",$C13*Assumptions!K$15,$C13/12)</f>
        <v/>
      </c>
      <c r="L13" s="9">
        <f>IF($D13="Seasonal",$C13*Assumptions!L$15,$C13/12)</f>
        <v/>
      </c>
      <c r="M13" s="9">
        <f>IF($D13="Seasonal",$C13*Assumptions!M$15,$C13/12)</f>
        <v/>
      </c>
      <c r="N13" s="9">
        <f>IF($D13="Seasonal",$C13*Assumptions!N$15,$C13/12)</f>
        <v/>
      </c>
      <c r="O13" s="9">
        <f>IF($D13="Seasonal",$C13*Assumptions!O$15,$C13/12)</f>
        <v/>
      </c>
      <c r="P13" s="9">
        <f>IF($D13="Seasonal",$C13*Assumptions!P$15,$C13/12)</f>
        <v/>
      </c>
      <c r="Q13" s="9">
        <f>IF($D13="Seasonal",$C13*Assumptions!Q$15,$C13/12)</f>
        <v/>
      </c>
      <c r="R13" s="9">
        <f>SUM(F13:Q13)</f>
        <v/>
      </c>
      <c r="S13" s="9">
        <f>ROUND(R13-C13,2)</f>
        <v/>
      </c>
    </row>
    <row r="14">
      <c r="A14" s="5" t="n"/>
      <c r="B14" s="5" t="n"/>
      <c r="C14" s="8" t="n"/>
      <c r="D14" s="5" t="n"/>
      <c r="E14" s="5" t="n"/>
      <c r="F14" s="9">
        <f>IF($D14="Seasonal",$C14*Assumptions!F$15,$C14/12)</f>
        <v/>
      </c>
      <c r="G14" s="9">
        <f>IF($D14="Seasonal",$C14*Assumptions!G$15,$C14/12)</f>
        <v/>
      </c>
      <c r="H14" s="9">
        <f>IF($D14="Seasonal",$C14*Assumptions!H$15,$C14/12)</f>
        <v/>
      </c>
      <c r="I14" s="9">
        <f>IF($D14="Seasonal",$C14*Assumptions!I$15,$C14/12)</f>
        <v/>
      </c>
      <c r="J14" s="9">
        <f>IF($D14="Seasonal",$C14*Assumptions!J$15,$C14/12)</f>
        <v/>
      </c>
      <c r="K14" s="9">
        <f>IF($D14="Seasonal",$C14*Assumptions!K$15,$C14/12)</f>
        <v/>
      </c>
      <c r="L14" s="9">
        <f>IF($D14="Seasonal",$C14*Assumptions!L$15,$C14/12)</f>
        <v/>
      </c>
      <c r="M14" s="9">
        <f>IF($D14="Seasonal",$C14*Assumptions!M$15,$C14/12)</f>
        <v/>
      </c>
      <c r="N14" s="9">
        <f>IF($D14="Seasonal",$C14*Assumptions!N$15,$C14/12)</f>
        <v/>
      </c>
      <c r="O14" s="9">
        <f>IF($D14="Seasonal",$C14*Assumptions!O$15,$C14/12)</f>
        <v/>
      </c>
      <c r="P14" s="9">
        <f>IF($D14="Seasonal",$C14*Assumptions!P$15,$C14/12)</f>
        <v/>
      </c>
      <c r="Q14" s="9">
        <f>IF($D14="Seasonal",$C14*Assumptions!Q$15,$C14/12)</f>
        <v/>
      </c>
      <c r="R14" s="9">
        <f>SUM(F14:Q14)</f>
        <v/>
      </c>
      <c r="S14" s="9">
        <f>ROUND(R14-C14,2)</f>
        <v/>
      </c>
    </row>
    <row r="15">
      <c r="A15" s="5" t="n"/>
      <c r="B15" s="5" t="n"/>
      <c r="C15" s="8" t="n"/>
      <c r="D15" s="5" t="n"/>
      <c r="E15" s="5" t="n"/>
      <c r="F15" s="9">
        <f>IF($D15="Seasonal",$C15*Assumptions!F$15,$C15/12)</f>
        <v/>
      </c>
      <c r="G15" s="9">
        <f>IF($D15="Seasonal",$C15*Assumptions!G$15,$C15/12)</f>
        <v/>
      </c>
      <c r="H15" s="9">
        <f>IF($D15="Seasonal",$C15*Assumptions!H$15,$C15/12)</f>
        <v/>
      </c>
      <c r="I15" s="9">
        <f>IF($D15="Seasonal",$C15*Assumptions!I$15,$C15/12)</f>
        <v/>
      </c>
      <c r="J15" s="9">
        <f>IF($D15="Seasonal",$C15*Assumptions!J$15,$C15/12)</f>
        <v/>
      </c>
      <c r="K15" s="9">
        <f>IF($D15="Seasonal",$C15*Assumptions!K$15,$C15/12)</f>
        <v/>
      </c>
      <c r="L15" s="9">
        <f>IF($D15="Seasonal",$C15*Assumptions!L$15,$C15/12)</f>
        <v/>
      </c>
      <c r="M15" s="9">
        <f>IF($D15="Seasonal",$C15*Assumptions!M$15,$C15/12)</f>
        <v/>
      </c>
      <c r="N15" s="9">
        <f>IF($D15="Seasonal",$C15*Assumptions!N$15,$C15/12)</f>
        <v/>
      </c>
      <c r="O15" s="9">
        <f>IF($D15="Seasonal",$C15*Assumptions!O$15,$C15/12)</f>
        <v/>
      </c>
      <c r="P15" s="9">
        <f>IF($D15="Seasonal",$C15*Assumptions!P$15,$C15/12)</f>
        <v/>
      </c>
      <c r="Q15" s="9">
        <f>IF($D15="Seasonal",$C15*Assumptions!Q$15,$C15/12)</f>
        <v/>
      </c>
      <c r="R15" s="9">
        <f>SUM(F15:Q15)</f>
        <v/>
      </c>
      <c r="S15" s="9">
        <f>ROUND(R15-C15,2)</f>
        <v/>
      </c>
    </row>
    <row r="16">
      <c r="A16" s="5" t="n"/>
      <c r="B16" s="5" t="n"/>
      <c r="C16" s="8" t="n"/>
      <c r="D16" s="5" t="n"/>
      <c r="E16" s="5" t="n"/>
      <c r="F16" s="9">
        <f>IF($D16="Seasonal",$C16*Assumptions!F$15,$C16/12)</f>
        <v/>
      </c>
      <c r="G16" s="9">
        <f>IF($D16="Seasonal",$C16*Assumptions!G$15,$C16/12)</f>
        <v/>
      </c>
      <c r="H16" s="9">
        <f>IF($D16="Seasonal",$C16*Assumptions!H$15,$C16/12)</f>
        <v/>
      </c>
      <c r="I16" s="9">
        <f>IF($D16="Seasonal",$C16*Assumptions!I$15,$C16/12)</f>
        <v/>
      </c>
      <c r="J16" s="9">
        <f>IF($D16="Seasonal",$C16*Assumptions!J$15,$C16/12)</f>
        <v/>
      </c>
      <c r="K16" s="9">
        <f>IF($D16="Seasonal",$C16*Assumptions!K$15,$C16/12)</f>
        <v/>
      </c>
      <c r="L16" s="9">
        <f>IF($D16="Seasonal",$C16*Assumptions!L$15,$C16/12)</f>
        <v/>
      </c>
      <c r="M16" s="9">
        <f>IF($D16="Seasonal",$C16*Assumptions!M$15,$C16/12)</f>
        <v/>
      </c>
      <c r="N16" s="9">
        <f>IF($D16="Seasonal",$C16*Assumptions!N$15,$C16/12)</f>
        <v/>
      </c>
      <c r="O16" s="9">
        <f>IF($D16="Seasonal",$C16*Assumptions!O$15,$C16/12)</f>
        <v/>
      </c>
      <c r="P16" s="9">
        <f>IF($D16="Seasonal",$C16*Assumptions!P$15,$C16/12)</f>
        <v/>
      </c>
      <c r="Q16" s="9">
        <f>IF($D16="Seasonal",$C16*Assumptions!Q$15,$C16/12)</f>
        <v/>
      </c>
      <c r="R16" s="9">
        <f>SUM(F16:Q16)</f>
        <v/>
      </c>
      <c r="S16" s="9">
        <f>ROUND(R16-C16,2)</f>
        <v/>
      </c>
    </row>
    <row r="17">
      <c r="A17" s="5" t="n"/>
      <c r="B17" s="5" t="n"/>
      <c r="C17" s="8" t="n"/>
      <c r="D17" s="5" t="n"/>
      <c r="E17" s="5" t="n"/>
      <c r="F17" s="9">
        <f>IF($D17="Seasonal",$C17*Assumptions!F$15,$C17/12)</f>
        <v/>
      </c>
      <c r="G17" s="9">
        <f>IF($D17="Seasonal",$C17*Assumptions!G$15,$C17/12)</f>
        <v/>
      </c>
      <c r="H17" s="9">
        <f>IF($D17="Seasonal",$C17*Assumptions!H$15,$C17/12)</f>
        <v/>
      </c>
      <c r="I17" s="9">
        <f>IF($D17="Seasonal",$C17*Assumptions!I$15,$C17/12)</f>
        <v/>
      </c>
      <c r="J17" s="9">
        <f>IF($D17="Seasonal",$C17*Assumptions!J$15,$C17/12)</f>
        <v/>
      </c>
      <c r="K17" s="9">
        <f>IF($D17="Seasonal",$C17*Assumptions!K$15,$C17/12)</f>
        <v/>
      </c>
      <c r="L17" s="9">
        <f>IF($D17="Seasonal",$C17*Assumptions!L$15,$C17/12)</f>
        <v/>
      </c>
      <c r="M17" s="9">
        <f>IF($D17="Seasonal",$C17*Assumptions!M$15,$C17/12)</f>
        <v/>
      </c>
      <c r="N17" s="9">
        <f>IF($D17="Seasonal",$C17*Assumptions!N$15,$C17/12)</f>
        <v/>
      </c>
      <c r="O17" s="9">
        <f>IF($D17="Seasonal",$C17*Assumptions!O$15,$C17/12)</f>
        <v/>
      </c>
      <c r="P17" s="9">
        <f>IF($D17="Seasonal",$C17*Assumptions!P$15,$C17/12)</f>
        <v/>
      </c>
      <c r="Q17" s="9">
        <f>IF($D17="Seasonal",$C17*Assumptions!Q$15,$C17/12)</f>
        <v/>
      </c>
      <c r="R17" s="9">
        <f>SUM(F17:Q17)</f>
        <v/>
      </c>
      <c r="S17" s="9">
        <f>ROUND(R17-C17,2)</f>
        <v/>
      </c>
    </row>
    <row r="18">
      <c r="A18" s="5" t="n"/>
      <c r="B18" s="5" t="n"/>
      <c r="C18" s="8" t="n"/>
      <c r="D18" s="5" t="n"/>
      <c r="E18" s="5" t="n"/>
      <c r="F18" s="9">
        <f>IF($D18="Seasonal",$C18*Assumptions!F$15,$C18/12)</f>
        <v/>
      </c>
      <c r="G18" s="9">
        <f>IF($D18="Seasonal",$C18*Assumptions!G$15,$C18/12)</f>
        <v/>
      </c>
      <c r="H18" s="9">
        <f>IF($D18="Seasonal",$C18*Assumptions!H$15,$C18/12)</f>
        <v/>
      </c>
      <c r="I18" s="9">
        <f>IF($D18="Seasonal",$C18*Assumptions!I$15,$C18/12)</f>
        <v/>
      </c>
      <c r="J18" s="9">
        <f>IF($D18="Seasonal",$C18*Assumptions!J$15,$C18/12)</f>
        <v/>
      </c>
      <c r="K18" s="9">
        <f>IF($D18="Seasonal",$C18*Assumptions!K$15,$C18/12)</f>
        <v/>
      </c>
      <c r="L18" s="9">
        <f>IF($D18="Seasonal",$C18*Assumptions!L$15,$C18/12)</f>
        <v/>
      </c>
      <c r="M18" s="9">
        <f>IF($D18="Seasonal",$C18*Assumptions!M$15,$C18/12)</f>
        <v/>
      </c>
      <c r="N18" s="9">
        <f>IF($D18="Seasonal",$C18*Assumptions!N$15,$C18/12)</f>
        <v/>
      </c>
      <c r="O18" s="9">
        <f>IF($D18="Seasonal",$C18*Assumptions!O$15,$C18/12)</f>
        <v/>
      </c>
      <c r="P18" s="9">
        <f>IF($D18="Seasonal",$C18*Assumptions!P$15,$C18/12)</f>
        <v/>
      </c>
      <c r="Q18" s="9">
        <f>IF($D18="Seasonal",$C18*Assumptions!Q$15,$C18/12)</f>
        <v/>
      </c>
      <c r="R18" s="9">
        <f>SUM(F18:Q18)</f>
        <v/>
      </c>
      <c r="S18" s="9">
        <f>ROUND(R18-C18,2)</f>
        <v/>
      </c>
    </row>
    <row r="19">
      <c r="A19" s="5" t="n"/>
      <c r="B19" s="5" t="n"/>
      <c r="C19" s="8" t="n"/>
      <c r="D19" s="5" t="n"/>
      <c r="E19" s="5" t="n"/>
      <c r="F19" s="9">
        <f>IF($D19="Seasonal",$C19*Assumptions!F$15,$C19/12)</f>
        <v/>
      </c>
      <c r="G19" s="9">
        <f>IF($D19="Seasonal",$C19*Assumptions!G$15,$C19/12)</f>
        <v/>
      </c>
      <c r="H19" s="9">
        <f>IF($D19="Seasonal",$C19*Assumptions!H$15,$C19/12)</f>
        <v/>
      </c>
      <c r="I19" s="9">
        <f>IF($D19="Seasonal",$C19*Assumptions!I$15,$C19/12)</f>
        <v/>
      </c>
      <c r="J19" s="9">
        <f>IF($D19="Seasonal",$C19*Assumptions!J$15,$C19/12)</f>
        <v/>
      </c>
      <c r="K19" s="9">
        <f>IF($D19="Seasonal",$C19*Assumptions!K$15,$C19/12)</f>
        <v/>
      </c>
      <c r="L19" s="9">
        <f>IF($D19="Seasonal",$C19*Assumptions!L$15,$C19/12)</f>
        <v/>
      </c>
      <c r="M19" s="9">
        <f>IF($D19="Seasonal",$C19*Assumptions!M$15,$C19/12)</f>
        <v/>
      </c>
      <c r="N19" s="9">
        <f>IF($D19="Seasonal",$C19*Assumptions!N$15,$C19/12)</f>
        <v/>
      </c>
      <c r="O19" s="9">
        <f>IF($D19="Seasonal",$C19*Assumptions!O$15,$C19/12)</f>
        <v/>
      </c>
      <c r="P19" s="9">
        <f>IF($D19="Seasonal",$C19*Assumptions!P$15,$C19/12)</f>
        <v/>
      </c>
      <c r="Q19" s="9">
        <f>IF($D19="Seasonal",$C19*Assumptions!Q$15,$C19/12)</f>
        <v/>
      </c>
      <c r="R19" s="9">
        <f>SUM(F19:Q19)</f>
        <v/>
      </c>
      <c r="S19" s="9">
        <f>ROUND(R19-C19,2)</f>
        <v/>
      </c>
    </row>
    <row r="20">
      <c r="A20" s="5" t="n"/>
      <c r="B20" s="5" t="n"/>
      <c r="C20" s="8" t="n"/>
      <c r="D20" s="5" t="n"/>
      <c r="E20" s="5" t="n"/>
      <c r="F20" s="9">
        <f>IF($D20="Seasonal",$C20*Assumptions!F$15,$C20/12)</f>
        <v/>
      </c>
      <c r="G20" s="9">
        <f>IF($D20="Seasonal",$C20*Assumptions!G$15,$C20/12)</f>
        <v/>
      </c>
      <c r="H20" s="9">
        <f>IF($D20="Seasonal",$C20*Assumptions!H$15,$C20/12)</f>
        <v/>
      </c>
      <c r="I20" s="9">
        <f>IF($D20="Seasonal",$C20*Assumptions!I$15,$C20/12)</f>
        <v/>
      </c>
      <c r="J20" s="9">
        <f>IF($D20="Seasonal",$C20*Assumptions!J$15,$C20/12)</f>
        <v/>
      </c>
      <c r="K20" s="9">
        <f>IF($D20="Seasonal",$C20*Assumptions!K$15,$C20/12)</f>
        <v/>
      </c>
      <c r="L20" s="9">
        <f>IF($D20="Seasonal",$C20*Assumptions!L$15,$C20/12)</f>
        <v/>
      </c>
      <c r="M20" s="9">
        <f>IF($D20="Seasonal",$C20*Assumptions!M$15,$C20/12)</f>
        <v/>
      </c>
      <c r="N20" s="9">
        <f>IF($D20="Seasonal",$C20*Assumptions!N$15,$C20/12)</f>
        <v/>
      </c>
      <c r="O20" s="9">
        <f>IF($D20="Seasonal",$C20*Assumptions!O$15,$C20/12)</f>
        <v/>
      </c>
      <c r="P20" s="9">
        <f>IF($D20="Seasonal",$C20*Assumptions!P$15,$C20/12)</f>
        <v/>
      </c>
      <c r="Q20" s="9">
        <f>IF($D20="Seasonal",$C20*Assumptions!Q$15,$C20/12)</f>
        <v/>
      </c>
      <c r="R20" s="9">
        <f>SUM(F20:Q20)</f>
        <v/>
      </c>
      <c r="S20" s="9">
        <f>ROUND(R20-C20,2)</f>
        <v/>
      </c>
    </row>
    <row r="21">
      <c r="A21" s="5" t="n"/>
      <c r="B21" s="5" t="n"/>
      <c r="C21" s="8" t="n"/>
      <c r="D21" s="5" t="n"/>
      <c r="E21" s="5" t="n"/>
      <c r="F21" s="9">
        <f>IF($D21="Seasonal",$C21*Assumptions!F$15,$C21/12)</f>
        <v/>
      </c>
      <c r="G21" s="9">
        <f>IF($D21="Seasonal",$C21*Assumptions!G$15,$C21/12)</f>
        <v/>
      </c>
      <c r="H21" s="9">
        <f>IF($D21="Seasonal",$C21*Assumptions!H$15,$C21/12)</f>
        <v/>
      </c>
      <c r="I21" s="9">
        <f>IF($D21="Seasonal",$C21*Assumptions!I$15,$C21/12)</f>
        <v/>
      </c>
      <c r="J21" s="9">
        <f>IF($D21="Seasonal",$C21*Assumptions!J$15,$C21/12)</f>
        <v/>
      </c>
      <c r="K21" s="9">
        <f>IF($D21="Seasonal",$C21*Assumptions!K$15,$C21/12)</f>
        <v/>
      </c>
      <c r="L21" s="9">
        <f>IF($D21="Seasonal",$C21*Assumptions!L$15,$C21/12)</f>
        <v/>
      </c>
      <c r="M21" s="9">
        <f>IF($D21="Seasonal",$C21*Assumptions!M$15,$C21/12)</f>
        <v/>
      </c>
      <c r="N21" s="9">
        <f>IF($D21="Seasonal",$C21*Assumptions!N$15,$C21/12)</f>
        <v/>
      </c>
      <c r="O21" s="9">
        <f>IF($D21="Seasonal",$C21*Assumptions!O$15,$C21/12)</f>
        <v/>
      </c>
      <c r="P21" s="9">
        <f>IF($D21="Seasonal",$C21*Assumptions!P$15,$C21/12)</f>
        <v/>
      </c>
      <c r="Q21" s="9">
        <f>IF($D21="Seasonal",$C21*Assumptions!Q$15,$C21/12)</f>
        <v/>
      </c>
      <c r="R21" s="9">
        <f>SUM(F21:Q21)</f>
        <v/>
      </c>
      <c r="S21" s="9">
        <f>ROUND(R21-C21,2)</f>
        <v/>
      </c>
    </row>
    <row r="22">
      <c r="A22" s="5" t="n"/>
      <c r="B22" s="5" t="n"/>
      <c r="C22" s="8" t="n"/>
      <c r="D22" s="5" t="n"/>
      <c r="E22" s="5" t="n"/>
      <c r="F22" s="9">
        <f>IF($D22="Seasonal",$C22*Assumptions!F$15,$C22/12)</f>
        <v/>
      </c>
      <c r="G22" s="9">
        <f>IF($D22="Seasonal",$C22*Assumptions!G$15,$C22/12)</f>
        <v/>
      </c>
      <c r="H22" s="9">
        <f>IF($D22="Seasonal",$C22*Assumptions!H$15,$C22/12)</f>
        <v/>
      </c>
      <c r="I22" s="9">
        <f>IF($D22="Seasonal",$C22*Assumptions!I$15,$C22/12)</f>
        <v/>
      </c>
      <c r="J22" s="9">
        <f>IF($D22="Seasonal",$C22*Assumptions!J$15,$C22/12)</f>
        <v/>
      </c>
      <c r="K22" s="9">
        <f>IF($D22="Seasonal",$C22*Assumptions!K$15,$C22/12)</f>
        <v/>
      </c>
      <c r="L22" s="9">
        <f>IF($D22="Seasonal",$C22*Assumptions!L$15,$C22/12)</f>
        <v/>
      </c>
      <c r="M22" s="9">
        <f>IF($D22="Seasonal",$C22*Assumptions!M$15,$C22/12)</f>
        <v/>
      </c>
      <c r="N22" s="9">
        <f>IF($D22="Seasonal",$C22*Assumptions!N$15,$C22/12)</f>
        <v/>
      </c>
      <c r="O22" s="9">
        <f>IF($D22="Seasonal",$C22*Assumptions!O$15,$C22/12)</f>
        <v/>
      </c>
      <c r="P22" s="9">
        <f>IF($D22="Seasonal",$C22*Assumptions!P$15,$C22/12)</f>
        <v/>
      </c>
      <c r="Q22" s="9">
        <f>IF($D22="Seasonal",$C22*Assumptions!Q$15,$C22/12)</f>
        <v/>
      </c>
      <c r="R22" s="9">
        <f>SUM(F22:Q22)</f>
        <v/>
      </c>
      <c r="S22" s="9">
        <f>ROUND(R22-C22,2)</f>
        <v/>
      </c>
    </row>
    <row r="23">
      <c r="A23" s="5" t="n"/>
      <c r="B23" s="5" t="n"/>
      <c r="C23" s="8" t="n"/>
      <c r="D23" s="5" t="n"/>
      <c r="E23" s="5" t="n"/>
      <c r="F23" s="9">
        <f>IF($D23="Seasonal",$C23*Assumptions!F$15,$C23/12)</f>
        <v/>
      </c>
      <c r="G23" s="9">
        <f>IF($D23="Seasonal",$C23*Assumptions!G$15,$C23/12)</f>
        <v/>
      </c>
      <c r="H23" s="9">
        <f>IF($D23="Seasonal",$C23*Assumptions!H$15,$C23/12)</f>
        <v/>
      </c>
      <c r="I23" s="9">
        <f>IF($D23="Seasonal",$C23*Assumptions!I$15,$C23/12)</f>
        <v/>
      </c>
      <c r="J23" s="9">
        <f>IF($D23="Seasonal",$C23*Assumptions!J$15,$C23/12)</f>
        <v/>
      </c>
      <c r="K23" s="9">
        <f>IF($D23="Seasonal",$C23*Assumptions!K$15,$C23/12)</f>
        <v/>
      </c>
      <c r="L23" s="9">
        <f>IF($D23="Seasonal",$C23*Assumptions!L$15,$C23/12)</f>
        <v/>
      </c>
      <c r="M23" s="9">
        <f>IF($D23="Seasonal",$C23*Assumptions!M$15,$C23/12)</f>
        <v/>
      </c>
      <c r="N23" s="9">
        <f>IF($D23="Seasonal",$C23*Assumptions!N$15,$C23/12)</f>
        <v/>
      </c>
      <c r="O23" s="9">
        <f>IF($D23="Seasonal",$C23*Assumptions!O$15,$C23/12)</f>
        <v/>
      </c>
      <c r="P23" s="9">
        <f>IF($D23="Seasonal",$C23*Assumptions!P$15,$C23/12)</f>
        <v/>
      </c>
      <c r="Q23" s="9">
        <f>IF($D23="Seasonal",$C23*Assumptions!Q$15,$C23/12)</f>
        <v/>
      </c>
      <c r="R23" s="9">
        <f>SUM(F23:Q23)</f>
        <v/>
      </c>
      <c r="S23" s="9">
        <f>ROUND(R23-C23,2)</f>
        <v/>
      </c>
    </row>
    <row r="24">
      <c r="A24" s="5" t="n"/>
      <c r="B24" s="5" t="n"/>
      <c r="C24" s="8" t="n"/>
      <c r="D24" s="5" t="n"/>
      <c r="E24" s="5" t="n"/>
      <c r="F24" s="9">
        <f>IF($D24="Seasonal",$C24*Assumptions!F$15,$C24/12)</f>
        <v/>
      </c>
      <c r="G24" s="9">
        <f>IF($D24="Seasonal",$C24*Assumptions!G$15,$C24/12)</f>
        <v/>
      </c>
      <c r="H24" s="9">
        <f>IF($D24="Seasonal",$C24*Assumptions!H$15,$C24/12)</f>
        <v/>
      </c>
      <c r="I24" s="9">
        <f>IF($D24="Seasonal",$C24*Assumptions!I$15,$C24/12)</f>
        <v/>
      </c>
      <c r="J24" s="9">
        <f>IF($D24="Seasonal",$C24*Assumptions!J$15,$C24/12)</f>
        <v/>
      </c>
      <c r="K24" s="9">
        <f>IF($D24="Seasonal",$C24*Assumptions!K$15,$C24/12)</f>
        <v/>
      </c>
      <c r="L24" s="9">
        <f>IF($D24="Seasonal",$C24*Assumptions!L$15,$C24/12)</f>
        <v/>
      </c>
      <c r="M24" s="9">
        <f>IF($D24="Seasonal",$C24*Assumptions!M$15,$C24/12)</f>
        <v/>
      </c>
      <c r="N24" s="9">
        <f>IF($D24="Seasonal",$C24*Assumptions!N$15,$C24/12)</f>
        <v/>
      </c>
      <c r="O24" s="9">
        <f>IF($D24="Seasonal",$C24*Assumptions!O$15,$C24/12)</f>
        <v/>
      </c>
      <c r="P24" s="9">
        <f>IF($D24="Seasonal",$C24*Assumptions!P$15,$C24/12)</f>
        <v/>
      </c>
      <c r="Q24" s="9">
        <f>IF($D24="Seasonal",$C24*Assumptions!Q$15,$C24/12)</f>
        <v/>
      </c>
      <c r="R24" s="9">
        <f>SUM(F24:Q24)</f>
        <v/>
      </c>
      <c r="S24" s="9">
        <f>ROUND(R24-C24,2)</f>
        <v/>
      </c>
    </row>
    <row r="25">
      <c r="A25" s="10" t="inlineStr">
        <is>
          <t>Total operating costs</t>
        </is>
      </c>
      <c r="B25" s="10" t="n"/>
      <c r="C25" s="11">
        <f>SUM(C5:C24)</f>
        <v/>
      </c>
      <c r="D25" s="11" t="n"/>
      <c r="E25" s="11" t="n"/>
      <c r="F25" s="11">
        <f>SUM(F5:F24)</f>
        <v/>
      </c>
      <c r="G25" s="11">
        <f>SUM(G5:G24)</f>
        <v/>
      </c>
      <c r="H25" s="11">
        <f>SUM(H5:H24)</f>
        <v/>
      </c>
      <c r="I25" s="11">
        <f>SUM(I5:I24)</f>
        <v/>
      </c>
      <c r="J25" s="11">
        <f>SUM(J5:J24)</f>
        <v/>
      </c>
      <c r="K25" s="11">
        <f>SUM(K5:K24)</f>
        <v/>
      </c>
      <c r="L25" s="11">
        <f>SUM(L5:L24)</f>
        <v/>
      </c>
      <c r="M25" s="11">
        <f>SUM(M5:M24)</f>
        <v/>
      </c>
      <c r="N25" s="11">
        <f>SUM(N5:N24)</f>
        <v/>
      </c>
      <c r="O25" s="11">
        <f>SUM(O5:O24)</f>
        <v/>
      </c>
      <c r="P25" s="11">
        <f>SUM(P5:P24)</f>
        <v/>
      </c>
      <c r="Q25" s="11">
        <f>SUM(Q5:Q24)</f>
        <v/>
      </c>
      <c r="R25" s="11">
        <f>SUM(R5:R24)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>
      <c r="A1" s="1" t="inlineStr">
        <is>
          <t>Budget P&amp;L summary</t>
        </is>
      </c>
    </row>
    <row r="2">
      <c r="A2" s="3" t="inlineStr">
        <is>
          <t>USD. Quarters and full year at the top, months from row 30. Every figure comes from the driver sheets.</t>
        </is>
      </c>
    </row>
    <row r="4">
      <c r="A4" s="6" t="inlineStr">
        <is>
          <t>Line</t>
        </is>
      </c>
      <c r="B4" s="6" t="inlineStr">
        <is>
          <t>Q1</t>
        </is>
      </c>
      <c r="C4" s="6" t="inlineStr">
        <is>
          <t>Q2</t>
        </is>
      </c>
      <c r="D4" s="6" t="inlineStr">
        <is>
          <t>Q3</t>
        </is>
      </c>
      <c r="E4" s="6" t="inlineStr">
        <is>
          <t>Q4</t>
        </is>
      </c>
      <c r="F4" s="6" t="inlineStr">
        <is>
          <t>Full year</t>
        </is>
      </c>
      <c r="G4" s="6" t="inlineStr">
        <is>
          <t>% of revenue</t>
        </is>
      </c>
    </row>
    <row r="5">
      <c r="A5" t="inlineStr">
        <is>
          <t>Revenue</t>
        </is>
      </c>
      <c r="B5" s="9">
        <f>N31</f>
        <v/>
      </c>
      <c r="C5" s="9">
        <f>O31</f>
        <v/>
      </c>
      <c r="D5" s="9">
        <f>P31</f>
        <v/>
      </c>
      <c r="E5" s="9">
        <f>Q31</f>
        <v/>
      </c>
      <c r="F5" s="9">
        <f>R31</f>
        <v/>
      </c>
      <c r="G5" s="12">
        <f>IFERROR(F5/F$5,"")</f>
        <v/>
      </c>
    </row>
    <row r="6">
      <c r="A6" t="inlineStr">
        <is>
          <t>Cost of goods sold</t>
        </is>
      </c>
      <c r="B6" s="9">
        <f>N32</f>
        <v/>
      </c>
      <c r="C6" s="9">
        <f>O32</f>
        <v/>
      </c>
      <c r="D6" s="9">
        <f>P32</f>
        <v/>
      </c>
      <c r="E6" s="9">
        <f>Q32</f>
        <v/>
      </c>
      <c r="F6" s="9">
        <f>R32</f>
        <v/>
      </c>
      <c r="G6" s="12">
        <f>IFERROR(F6/F$5,"")</f>
        <v/>
      </c>
    </row>
    <row r="7">
      <c r="A7" s="10" t="inlineStr">
        <is>
          <t>Gross profit</t>
        </is>
      </c>
      <c r="B7" s="11">
        <f>N33</f>
        <v/>
      </c>
      <c r="C7" s="11">
        <f>O33</f>
        <v/>
      </c>
      <c r="D7" s="11">
        <f>P33</f>
        <v/>
      </c>
      <c r="E7" s="11">
        <f>Q33</f>
        <v/>
      </c>
      <c r="F7" s="11">
        <f>R33</f>
        <v/>
      </c>
      <c r="G7" s="14">
        <f>IFERROR(F7/F$5,"")</f>
        <v/>
      </c>
    </row>
    <row r="8">
      <c r="A8" t="inlineStr">
        <is>
          <t>Gross margin %</t>
        </is>
      </c>
      <c r="B8" s="12">
        <f>N34</f>
        <v/>
      </c>
      <c r="C8" s="12">
        <f>O34</f>
        <v/>
      </c>
      <c r="D8" s="12">
        <f>P34</f>
        <v/>
      </c>
      <c r="E8" s="12">
        <f>Q34</f>
        <v/>
      </c>
      <c r="F8" s="12">
        <f>R34</f>
        <v/>
      </c>
      <c r="G8" s="12" t="n"/>
    </row>
    <row r="9">
      <c r="A9" t="inlineStr">
        <is>
          <t>People cost</t>
        </is>
      </c>
      <c r="B9" s="9">
        <f>N35</f>
        <v/>
      </c>
      <c r="C9" s="9">
        <f>O35</f>
        <v/>
      </c>
      <c r="D9" s="9">
        <f>P35</f>
        <v/>
      </c>
      <c r="E9" s="9">
        <f>Q35</f>
        <v/>
      </c>
      <c r="F9" s="9">
        <f>R35</f>
        <v/>
      </c>
      <c r="G9" s="12">
        <f>IFERROR(F9/F$5,"")</f>
        <v/>
      </c>
    </row>
    <row r="10">
      <c r="A10" t="inlineStr">
        <is>
          <t>Rent and facilities</t>
        </is>
      </c>
      <c r="B10" s="9">
        <f>N36</f>
        <v/>
      </c>
      <c r="C10" s="9">
        <f>O36</f>
        <v/>
      </c>
      <c r="D10" s="9">
        <f>P36</f>
        <v/>
      </c>
      <c r="E10" s="9">
        <f>Q36</f>
        <v/>
      </c>
      <c r="F10" s="9">
        <f>R36</f>
        <v/>
      </c>
      <c r="G10" s="12">
        <f>IFERROR(F10/F$5,"")</f>
        <v/>
      </c>
    </row>
    <row r="11">
      <c r="A11" t="inlineStr">
        <is>
          <t>Software</t>
        </is>
      </c>
      <c r="B11" s="9">
        <f>N37</f>
        <v/>
      </c>
      <c r="C11" s="9">
        <f>O37</f>
        <v/>
      </c>
      <c r="D11" s="9">
        <f>P37</f>
        <v/>
      </c>
      <c r="E11" s="9">
        <f>Q37</f>
        <v/>
      </c>
      <c r="F11" s="9">
        <f>R37</f>
        <v/>
      </c>
      <c r="G11" s="12">
        <f>IFERROR(F11/F$5,"")</f>
        <v/>
      </c>
    </row>
    <row r="12">
      <c r="A12" t="inlineStr">
        <is>
          <t>Marketing</t>
        </is>
      </c>
      <c r="B12" s="9">
        <f>N38</f>
        <v/>
      </c>
      <c r="C12" s="9">
        <f>O38</f>
        <v/>
      </c>
      <c r="D12" s="9">
        <f>P38</f>
        <v/>
      </c>
      <c r="E12" s="9">
        <f>Q38</f>
        <v/>
      </c>
      <c r="F12" s="9">
        <f>R38</f>
        <v/>
      </c>
      <c r="G12" s="12">
        <f>IFERROR(F12/F$5,"")</f>
        <v/>
      </c>
    </row>
    <row r="13">
      <c r="A13" t="inlineStr">
        <is>
          <t>Travel</t>
        </is>
      </c>
      <c r="B13" s="9">
        <f>N39</f>
        <v/>
      </c>
      <c r="C13" s="9">
        <f>O39</f>
        <v/>
      </c>
      <c r="D13" s="9">
        <f>P39</f>
        <v/>
      </c>
      <c r="E13" s="9">
        <f>Q39</f>
        <v/>
      </c>
      <c r="F13" s="9">
        <f>R39</f>
        <v/>
      </c>
      <c r="G13" s="12">
        <f>IFERROR(F13/F$5,"")</f>
        <v/>
      </c>
    </row>
    <row r="14">
      <c r="A14" t="inlineStr">
        <is>
          <t>Professional fees</t>
        </is>
      </c>
      <c r="B14" s="9">
        <f>N40</f>
        <v/>
      </c>
      <c r="C14" s="9">
        <f>O40</f>
        <v/>
      </c>
      <c r="D14" s="9">
        <f>P40</f>
        <v/>
      </c>
      <c r="E14" s="9">
        <f>Q40</f>
        <v/>
      </c>
      <c r="F14" s="9">
        <f>R40</f>
        <v/>
      </c>
      <c r="G14" s="12">
        <f>IFERROR(F14/F$5,"")</f>
        <v/>
      </c>
    </row>
    <row r="15">
      <c r="A15" s="10" t="inlineStr">
        <is>
          <t>Total operating expenses</t>
        </is>
      </c>
      <c r="B15" s="11">
        <f>N41</f>
        <v/>
      </c>
      <c r="C15" s="11">
        <f>O41</f>
        <v/>
      </c>
      <c r="D15" s="11">
        <f>P41</f>
        <v/>
      </c>
      <c r="E15" s="11">
        <f>Q41</f>
        <v/>
      </c>
      <c r="F15" s="11">
        <f>R41</f>
        <v/>
      </c>
      <c r="G15" s="14">
        <f>IFERROR(F15/F$5,"")</f>
        <v/>
      </c>
    </row>
    <row r="16">
      <c r="A16" s="10" t="inlineStr">
        <is>
          <t>Operating profit</t>
        </is>
      </c>
      <c r="B16" s="11">
        <f>N42</f>
        <v/>
      </c>
      <c r="C16" s="11">
        <f>O42</f>
        <v/>
      </c>
      <c r="D16" s="11">
        <f>P42</f>
        <v/>
      </c>
      <c r="E16" s="11">
        <f>Q42</f>
        <v/>
      </c>
      <c r="F16" s="11">
        <f>R42</f>
        <v/>
      </c>
      <c r="G16" s="14">
        <f>IFERROR(F16/F$5,"")</f>
        <v/>
      </c>
    </row>
    <row r="17">
      <c r="A17" t="inlineStr">
        <is>
          <t>Operating margin %</t>
        </is>
      </c>
      <c r="B17" s="12">
        <f>N43</f>
        <v/>
      </c>
      <c r="C17" s="12">
        <f>O43</f>
        <v/>
      </c>
      <c r="D17" s="12">
        <f>P43</f>
        <v/>
      </c>
      <c r="E17" s="12">
        <f>Q43</f>
        <v/>
      </c>
      <c r="F17" s="12">
        <f>R43</f>
        <v/>
      </c>
      <c r="G17" s="12" t="n"/>
    </row>
    <row r="19">
      <c r="A19" s="15" t="inlineStr">
        <is>
          <t>Checks (each must be 0)</t>
        </is>
      </c>
    </row>
    <row r="20">
      <c r="A20" s="16" t="inlineStr">
        <is>
          <t>Phasing weights minus 100%</t>
        </is>
      </c>
      <c r="B20">
        <f>ROUND(SUM(Assumptions!F15:Q15)-1,6)</f>
        <v/>
      </c>
    </row>
    <row r="21">
      <c r="A21" s="16" t="inlineStr">
        <is>
          <t>Lines whose months do not add to the annual total</t>
        </is>
      </c>
      <c r="B21">
        <f>COUNTIFS(Revenue!S5:S9,"&lt;&gt;0")+COUNTIFS(Costs!S5:S24,"&lt;&gt;0")</f>
        <v/>
      </c>
    </row>
    <row r="22">
      <c r="A22" s="16" t="inlineStr">
        <is>
          <t>Summary revenue minus the Revenue sheet</t>
        </is>
      </c>
      <c r="B22">
        <f>ROUND(R31-Revenue!R10,2)</f>
        <v/>
      </c>
    </row>
    <row r="23">
      <c r="A23" s="16" t="inlineStr">
        <is>
          <t>Summary operating expenses minus People and Costs</t>
        </is>
      </c>
      <c r="B23">
        <f>ROUND(R41-People!R15-Costs!R25,2)</f>
        <v/>
      </c>
    </row>
    <row r="24">
      <c r="A24" s="16" t="inlineStr">
        <is>
          <t>Gross profit minus opex minus operating profit</t>
        </is>
      </c>
      <c r="B24">
        <f>ROUND(R33-R41-R42,2)</f>
        <v/>
      </c>
    </row>
    <row r="30">
      <c r="A30" s="6" t="inlineStr">
        <is>
          <t>Line</t>
        </is>
      </c>
      <c r="B30" s="6" t="inlineStr">
        <is>
          <t>Jan</t>
        </is>
      </c>
      <c r="C30" s="6" t="inlineStr">
        <is>
          <t>Feb</t>
        </is>
      </c>
      <c r="D30" s="6" t="inlineStr">
        <is>
          <t>Mar</t>
        </is>
      </c>
      <c r="E30" s="6" t="inlineStr">
        <is>
          <t>Apr</t>
        </is>
      </c>
      <c r="F30" s="6" t="inlineStr">
        <is>
          <t>May</t>
        </is>
      </c>
      <c r="G30" s="6" t="inlineStr">
        <is>
          <t>Jun</t>
        </is>
      </c>
      <c r="H30" s="6" t="inlineStr">
        <is>
          <t>Jul</t>
        </is>
      </c>
      <c r="I30" s="6" t="inlineStr">
        <is>
          <t>Aug</t>
        </is>
      </c>
      <c r="J30" s="6" t="inlineStr">
        <is>
          <t>Sep</t>
        </is>
      </c>
      <c r="K30" s="6" t="inlineStr">
        <is>
          <t>Oct</t>
        </is>
      </c>
      <c r="L30" s="6" t="inlineStr">
        <is>
          <t>Nov</t>
        </is>
      </c>
      <c r="M30" s="6" t="inlineStr">
        <is>
          <t>Dec</t>
        </is>
      </c>
      <c r="N30" s="6" t="inlineStr">
        <is>
          <t>Q1</t>
        </is>
      </c>
      <c r="O30" s="6" t="inlineStr">
        <is>
          <t>Q2</t>
        </is>
      </c>
      <c r="P30" s="6" t="inlineStr">
        <is>
          <t>Q3</t>
        </is>
      </c>
      <c r="Q30" s="6" t="inlineStr">
        <is>
          <t>Q4</t>
        </is>
      </c>
      <c r="R30" s="6" t="inlineStr">
        <is>
          <t>Full year</t>
        </is>
      </c>
    </row>
    <row r="31">
      <c r="A31" t="inlineStr">
        <is>
          <t>Revenue</t>
        </is>
      </c>
      <c r="B31" s="9">
        <f>Revenue!F10</f>
        <v/>
      </c>
      <c r="C31" s="9">
        <f>Revenue!G10</f>
        <v/>
      </c>
      <c r="D31" s="9">
        <f>Revenue!H10</f>
        <v/>
      </c>
      <c r="E31" s="9">
        <f>Revenue!I10</f>
        <v/>
      </c>
      <c r="F31" s="9">
        <f>Revenue!J10</f>
        <v/>
      </c>
      <c r="G31" s="9">
        <f>Revenue!K10</f>
        <v/>
      </c>
      <c r="H31" s="9">
        <f>Revenue!L10</f>
        <v/>
      </c>
      <c r="I31" s="9">
        <f>Revenue!M10</f>
        <v/>
      </c>
      <c r="J31" s="9">
        <f>Revenue!N10</f>
        <v/>
      </c>
      <c r="K31" s="9">
        <f>Revenue!O10</f>
        <v/>
      </c>
      <c r="L31" s="9">
        <f>Revenue!P10</f>
        <v/>
      </c>
      <c r="M31" s="9">
        <f>Revenue!Q10</f>
        <v/>
      </c>
      <c r="N31" s="9">
        <f>SUM(B31:D31)</f>
        <v/>
      </c>
      <c r="O31" s="9">
        <f>SUM(E31:G31)</f>
        <v/>
      </c>
      <c r="P31" s="9">
        <f>SUM(H31:J31)</f>
        <v/>
      </c>
      <c r="Q31" s="9">
        <f>SUM(K31:M31)</f>
        <v/>
      </c>
      <c r="R31" s="9">
        <f>SUM(B31:M31)</f>
        <v/>
      </c>
    </row>
    <row r="32">
      <c r="A32" t="inlineStr">
        <is>
          <t>Cost of goods sold</t>
        </is>
      </c>
      <c r="B32" s="9">
        <f>Revenue!F18</f>
        <v/>
      </c>
      <c r="C32" s="9">
        <f>Revenue!G18</f>
        <v/>
      </c>
      <c r="D32" s="9">
        <f>Revenue!H18</f>
        <v/>
      </c>
      <c r="E32" s="9">
        <f>Revenue!I18</f>
        <v/>
      </c>
      <c r="F32" s="9">
        <f>Revenue!J18</f>
        <v/>
      </c>
      <c r="G32" s="9">
        <f>Revenue!K18</f>
        <v/>
      </c>
      <c r="H32" s="9">
        <f>Revenue!L18</f>
        <v/>
      </c>
      <c r="I32" s="9">
        <f>Revenue!M18</f>
        <v/>
      </c>
      <c r="J32" s="9">
        <f>Revenue!N18</f>
        <v/>
      </c>
      <c r="K32" s="9">
        <f>Revenue!O18</f>
        <v/>
      </c>
      <c r="L32" s="9">
        <f>Revenue!P18</f>
        <v/>
      </c>
      <c r="M32" s="9">
        <f>Revenue!Q18</f>
        <v/>
      </c>
      <c r="N32" s="9">
        <f>SUM(B32:D32)</f>
        <v/>
      </c>
      <c r="O32" s="9">
        <f>SUM(E32:G32)</f>
        <v/>
      </c>
      <c r="P32" s="9">
        <f>SUM(H32:J32)</f>
        <v/>
      </c>
      <c r="Q32" s="9">
        <f>SUM(K32:M32)</f>
        <v/>
      </c>
      <c r="R32" s="9">
        <f>SUM(B32:M32)</f>
        <v/>
      </c>
    </row>
    <row r="33">
      <c r="A33" s="10" t="inlineStr">
        <is>
          <t>Gross profit</t>
        </is>
      </c>
      <c r="B33" s="11">
        <f>B31-B32</f>
        <v/>
      </c>
      <c r="C33" s="11">
        <f>C31-C32</f>
        <v/>
      </c>
      <c r="D33" s="11">
        <f>D31-D32</f>
        <v/>
      </c>
      <c r="E33" s="11">
        <f>E31-E32</f>
        <v/>
      </c>
      <c r="F33" s="11">
        <f>F31-F32</f>
        <v/>
      </c>
      <c r="G33" s="11">
        <f>G31-G32</f>
        <v/>
      </c>
      <c r="H33" s="11">
        <f>H31-H32</f>
        <v/>
      </c>
      <c r="I33" s="11">
        <f>I31-I32</f>
        <v/>
      </c>
      <c r="J33" s="11">
        <f>J31-J32</f>
        <v/>
      </c>
      <c r="K33" s="11">
        <f>K31-K32</f>
        <v/>
      </c>
      <c r="L33" s="11">
        <f>L31-L32</f>
        <v/>
      </c>
      <c r="M33" s="11">
        <f>M31-M32</f>
        <v/>
      </c>
      <c r="N33" s="11">
        <f>N31-N32</f>
        <v/>
      </c>
      <c r="O33" s="11">
        <f>O31-O32</f>
        <v/>
      </c>
      <c r="P33" s="11">
        <f>P31-P32</f>
        <v/>
      </c>
      <c r="Q33" s="11">
        <f>Q31-Q32</f>
        <v/>
      </c>
      <c r="R33" s="11">
        <f>R31-R32</f>
        <v/>
      </c>
    </row>
    <row r="34">
      <c r="A34" t="inlineStr">
        <is>
          <t>Gross margin %</t>
        </is>
      </c>
      <c r="B34" s="12">
        <f>IFERROR(B33/B31,"")</f>
        <v/>
      </c>
      <c r="C34" s="12">
        <f>IFERROR(C33/C31,"")</f>
        <v/>
      </c>
      <c r="D34" s="12">
        <f>IFERROR(D33/D31,"")</f>
        <v/>
      </c>
      <c r="E34" s="12">
        <f>IFERROR(E33/E31,"")</f>
        <v/>
      </c>
      <c r="F34" s="12">
        <f>IFERROR(F33/F31,"")</f>
        <v/>
      </c>
      <c r="G34" s="12">
        <f>IFERROR(G33/G31,"")</f>
        <v/>
      </c>
      <c r="H34" s="12">
        <f>IFERROR(H33/H31,"")</f>
        <v/>
      </c>
      <c r="I34" s="12">
        <f>IFERROR(I33/I31,"")</f>
        <v/>
      </c>
      <c r="J34" s="12">
        <f>IFERROR(J33/J31,"")</f>
        <v/>
      </c>
      <c r="K34" s="12">
        <f>IFERROR(K33/K31,"")</f>
        <v/>
      </c>
      <c r="L34" s="12">
        <f>IFERROR(L33/L31,"")</f>
        <v/>
      </c>
      <c r="M34" s="12">
        <f>IFERROR(M33/M31,"")</f>
        <v/>
      </c>
      <c r="N34" s="12">
        <f>IFERROR(N33/N31,"")</f>
        <v/>
      </c>
      <c r="O34" s="12">
        <f>IFERROR(O33/O31,"")</f>
        <v/>
      </c>
      <c r="P34" s="12">
        <f>IFERROR(P33/P31,"")</f>
        <v/>
      </c>
      <c r="Q34" s="12">
        <f>IFERROR(Q33/Q31,"")</f>
        <v/>
      </c>
      <c r="R34" s="12">
        <f>IFERROR(R33/R31,"")</f>
        <v/>
      </c>
    </row>
    <row r="35">
      <c r="A35" t="inlineStr">
        <is>
          <t>People cost</t>
        </is>
      </c>
      <c r="B35" s="9">
        <f>People!F15</f>
        <v/>
      </c>
      <c r="C35" s="9">
        <f>People!G15</f>
        <v/>
      </c>
      <c r="D35" s="9">
        <f>People!H15</f>
        <v/>
      </c>
      <c r="E35" s="9">
        <f>People!I15</f>
        <v/>
      </c>
      <c r="F35" s="9">
        <f>People!J15</f>
        <v/>
      </c>
      <c r="G35" s="9">
        <f>People!K15</f>
        <v/>
      </c>
      <c r="H35" s="9">
        <f>People!L15</f>
        <v/>
      </c>
      <c r="I35" s="9">
        <f>People!M15</f>
        <v/>
      </c>
      <c r="J35" s="9">
        <f>People!N15</f>
        <v/>
      </c>
      <c r="K35" s="9">
        <f>People!O15</f>
        <v/>
      </c>
      <c r="L35" s="9">
        <f>People!P15</f>
        <v/>
      </c>
      <c r="M35" s="9">
        <f>People!Q15</f>
        <v/>
      </c>
      <c r="N35" s="9">
        <f>SUM(B35:D35)</f>
        <v/>
      </c>
      <c r="O35" s="9">
        <f>SUM(E35:G35)</f>
        <v/>
      </c>
      <c r="P35" s="9">
        <f>SUM(H35:J35)</f>
        <v/>
      </c>
      <c r="Q35" s="9">
        <f>SUM(K35:M35)</f>
        <v/>
      </c>
      <c r="R35" s="9">
        <f>SUM(B35:M35)</f>
        <v/>
      </c>
    </row>
    <row r="36">
      <c r="A36" t="inlineStr">
        <is>
          <t>Rent and facilities</t>
        </is>
      </c>
      <c r="B36" s="9">
        <f>SUMIFS(Costs!F$5:F$24,Costs!$B$5:$B$24,$A36)</f>
        <v/>
      </c>
      <c r="C36" s="9">
        <f>SUMIFS(Costs!G$5:G$24,Costs!$B$5:$B$24,$A36)</f>
        <v/>
      </c>
      <c r="D36" s="9">
        <f>SUMIFS(Costs!H$5:H$24,Costs!$B$5:$B$24,$A36)</f>
        <v/>
      </c>
      <c r="E36" s="9">
        <f>SUMIFS(Costs!I$5:I$24,Costs!$B$5:$B$24,$A36)</f>
        <v/>
      </c>
      <c r="F36" s="9">
        <f>SUMIFS(Costs!J$5:J$24,Costs!$B$5:$B$24,$A36)</f>
        <v/>
      </c>
      <c r="G36" s="9">
        <f>SUMIFS(Costs!K$5:K$24,Costs!$B$5:$B$24,$A36)</f>
        <v/>
      </c>
      <c r="H36" s="9">
        <f>SUMIFS(Costs!L$5:L$24,Costs!$B$5:$B$24,$A36)</f>
        <v/>
      </c>
      <c r="I36" s="9">
        <f>SUMIFS(Costs!M$5:M$24,Costs!$B$5:$B$24,$A36)</f>
        <v/>
      </c>
      <c r="J36" s="9">
        <f>SUMIFS(Costs!N$5:N$24,Costs!$B$5:$B$24,$A36)</f>
        <v/>
      </c>
      <c r="K36" s="9">
        <f>SUMIFS(Costs!O$5:O$24,Costs!$B$5:$B$24,$A36)</f>
        <v/>
      </c>
      <c r="L36" s="9">
        <f>SUMIFS(Costs!P$5:P$24,Costs!$B$5:$B$24,$A36)</f>
        <v/>
      </c>
      <c r="M36" s="9">
        <f>SUMIFS(Costs!Q$5:Q$24,Costs!$B$5:$B$24,$A36)</f>
        <v/>
      </c>
      <c r="N36" s="9">
        <f>SUM(B36:D36)</f>
        <v/>
      </c>
      <c r="O36" s="9">
        <f>SUM(E36:G36)</f>
        <v/>
      </c>
      <c r="P36" s="9">
        <f>SUM(H36:J36)</f>
        <v/>
      </c>
      <c r="Q36" s="9">
        <f>SUM(K36:M36)</f>
        <v/>
      </c>
      <c r="R36" s="9">
        <f>SUM(B36:M36)</f>
        <v/>
      </c>
    </row>
    <row r="37">
      <c r="A37" t="inlineStr">
        <is>
          <t>Software</t>
        </is>
      </c>
      <c r="B37" s="9">
        <f>SUMIFS(Costs!F$5:F$24,Costs!$B$5:$B$24,$A37)</f>
        <v/>
      </c>
      <c r="C37" s="9">
        <f>SUMIFS(Costs!G$5:G$24,Costs!$B$5:$B$24,$A37)</f>
        <v/>
      </c>
      <c r="D37" s="9">
        <f>SUMIFS(Costs!H$5:H$24,Costs!$B$5:$B$24,$A37)</f>
        <v/>
      </c>
      <c r="E37" s="9">
        <f>SUMIFS(Costs!I$5:I$24,Costs!$B$5:$B$24,$A37)</f>
        <v/>
      </c>
      <c r="F37" s="9">
        <f>SUMIFS(Costs!J$5:J$24,Costs!$B$5:$B$24,$A37)</f>
        <v/>
      </c>
      <c r="G37" s="9">
        <f>SUMIFS(Costs!K$5:K$24,Costs!$B$5:$B$24,$A37)</f>
        <v/>
      </c>
      <c r="H37" s="9">
        <f>SUMIFS(Costs!L$5:L$24,Costs!$B$5:$B$24,$A37)</f>
        <v/>
      </c>
      <c r="I37" s="9">
        <f>SUMIFS(Costs!M$5:M$24,Costs!$B$5:$B$24,$A37)</f>
        <v/>
      </c>
      <c r="J37" s="9">
        <f>SUMIFS(Costs!N$5:N$24,Costs!$B$5:$B$24,$A37)</f>
        <v/>
      </c>
      <c r="K37" s="9">
        <f>SUMIFS(Costs!O$5:O$24,Costs!$B$5:$B$24,$A37)</f>
        <v/>
      </c>
      <c r="L37" s="9">
        <f>SUMIFS(Costs!P$5:P$24,Costs!$B$5:$B$24,$A37)</f>
        <v/>
      </c>
      <c r="M37" s="9">
        <f>SUMIFS(Costs!Q$5:Q$24,Costs!$B$5:$B$24,$A37)</f>
        <v/>
      </c>
      <c r="N37" s="9">
        <f>SUM(B37:D37)</f>
        <v/>
      </c>
      <c r="O37" s="9">
        <f>SUM(E37:G37)</f>
        <v/>
      </c>
      <c r="P37" s="9">
        <f>SUM(H37:J37)</f>
        <v/>
      </c>
      <c r="Q37" s="9">
        <f>SUM(K37:M37)</f>
        <v/>
      </c>
      <c r="R37" s="9">
        <f>SUM(B37:M37)</f>
        <v/>
      </c>
    </row>
    <row r="38">
      <c r="A38" t="inlineStr">
        <is>
          <t>Marketing</t>
        </is>
      </c>
      <c r="B38" s="9">
        <f>SUMIFS(Costs!F$5:F$24,Costs!$B$5:$B$24,$A38)</f>
        <v/>
      </c>
      <c r="C38" s="9">
        <f>SUMIFS(Costs!G$5:G$24,Costs!$B$5:$B$24,$A38)</f>
        <v/>
      </c>
      <c r="D38" s="9">
        <f>SUMIFS(Costs!H$5:H$24,Costs!$B$5:$B$24,$A38)</f>
        <v/>
      </c>
      <c r="E38" s="9">
        <f>SUMIFS(Costs!I$5:I$24,Costs!$B$5:$B$24,$A38)</f>
        <v/>
      </c>
      <c r="F38" s="9">
        <f>SUMIFS(Costs!J$5:J$24,Costs!$B$5:$B$24,$A38)</f>
        <v/>
      </c>
      <c r="G38" s="9">
        <f>SUMIFS(Costs!K$5:K$24,Costs!$B$5:$B$24,$A38)</f>
        <v/>
      </c>
      <c r="H38" s="9">
        <f>SUMIFS(Costs!L$5:L$24,Costs!$B$5:$B$24,$A38)</f>
        <v/>
      </c>
      <c r="I38" s="9">
        <f>SUMIFS(Costs!M$5:M$24,Costs!$B$5:$B$24,$A38)</f>
        <v/>
      </c>
      <c r="J38" s="9">
        <f>SUMIFS(Costs!N$5:N$24,Costs!$B$5:$B$24,$A38)</f>
        <v/>
      </c>
      <c r="K38" s="9">
        <f>SUMIFS(Costs!O$5:O$24,Costs!$B$5:$B$24,$A38)</f>
        <v/>
      </c>
      <c r="L38" s="9">
        <f>SUMIFS(Costs!P$5:P$24,Costs!$B$5:$B$24,$A38)</f>
        <v/>
      </c>
      <c r="M38" s="9">
        <f>SUMIFS(Costs!Q$5:Q$24,Costs!$B$5:$B$24,$A38)</f>
        <v/>
      </c>
      <c r="N38" s="9">
        <f>SUM(B38:D38)</f>
        <v/>
      </c>
      <c r="O38" s="9">
        <f>SUM(E38:G38)</f>
        <v/>
      </c>
      <c r="P38" s="9">
        <f>SUM(H38:J38)</f>
        <v/>
      </c>
      <c r="Q38" s="9">
        <f>SUM(K38:M38)</f>
        <v/>
      </c>
      <c r="R38" s="9">
        <f>SUM(B38:M38)</f>
        <v/>
      </c>
    </row>
    <row r="39">
      <c r="A39" t="inlineStr">
        <is>
          <t>Travel</t>
        </is>
      </c>
      <c r="B39" s="9">
        <f>SUMIFS(Costs!F$5:F$24,Costs!$B$5:$B$24,$A39)</f>
        <v/>
      </c>
      <c r="C39" s="9">
        <f>SUMIFS(Costs!G$5:G$24,Costs!$B$5:$B$24,$A39)</f>
        <v/>
      </c>
      <c r="D39" s="9">
        <f>SUMIFS(Costs!H$5:H$24,Costs!$B$5:$B$24,$A39)</f>
        <v/>
      </c>
      <c r="E39" s="9">
        <f>SUMIFS(Costs!I$5:I$24,Costs!$B$5:$B$24,$A39)</f>
        <v/>
      </c>
      <c r="F39" s="9">
        <f>SUMIFS(Costs!J$5:J$24,Costs!$B$5:$B$24,$A39)</f>
        <v/>
      </c>
      <c r="G39" s="9">
        <f>SUMIFS(Costs!K$5:K$24,Costs!$B$5:$B$24,$A39)</f>
        <v/>
      </c>
      <c r="H39" s="9">
        <f>SUMIFS(Costs!L$5:L$24,Costs!$B$5:$B$24,$A39)</f>
        <v/>
      </c>
      <c r="I39" s="9">
        <f>SUMIFS(Costs!M$5:M$24,Costs!$B$5:$B$24,$A39)</f>
        <v/>
      </c>
      <c r="J39" s="9">
        <f>SUMIFS(Costs!N$5:N$24,Costs!$B$5:$B$24,$A39)</f>
        <v/>
      </c>
      <c r="K39" s="9">
        <f>SUMIFS(Costs!O$5:O$24,Costs!$B$5:$B$24,$A39)</f>
        <v/>
      </c>
      <c r="L39" s="9">
        <f>SUMIFS(Costs!P$5:P$24,Costs!$B$5:$B$24,$A39)</f>
        <v/>
      </c>
      <c r="M39" s="9">
        <f>SUMIFS(Costs!Q$5:Q$24,Costs!$B$5:$B$24,$A39)</f>
        <v/>
      </c>
      <c r="N39" s="9">
        <f>SUM(B39:D39)</f>
        <v/>
      </c>
      <c r="O39" s="9">
        <f>SUM(E39:G39)</f>
        <v/>
      </c>
      <c r="P39" s="9">
        <f>SUM(H39:J39)</f>
        <v/>
      </c>
      <c r="Q39" s="9">
        <f>SUM(K39:M39)</f>
        <v/>
      </c>
      <c r="R39" s="9">
        <f>SUM(B39:M39)</f>
        <v/>
      </c>
    </row>
    <row r="40">
      <c r="A40" t="inlineStr">
        <is>
          <t>Professional fees</t>
        </is>
      </c>
      <c r="B40" s="9">
        <f>SUMIFS(Costs!F$5:F$24,Costs!$B$5:$B$24,$A40)</f>
        <v/>
      </c>
      <c r="C40" s="9">
        <f>SUMIFS(Costs!G$5:G$24,Costs!$B$5:$B$24,$A40)</f>
        <v/>
      </c>
      <c r="D40" s="9">
        <f>SUMIFS(Costs!H$5:H$24,Costs!$B$5:$B$24,$A40)</f>
        <v/>
      </c>
      <c r="E40" s="9">
        <f>SUMIFS(Costs!I$5:I$24,Costs!$B$5:$B$24,$A40)</f>
        <v/>
      </c>
      <c r="F40" s="9">
        <f>SUMIFS(Costs!J$5:J$24,Costs!$B$5:$B$24,$A40)</f>
        <v/>
      </c>
      <c r="G40" s="9">
        <f>SUMIFS(Costs!K$5:K$24,Costs!$B$5:$B$24,$A40)</f>
        <v/>
      </c>
      <c r="H40" s="9">
        <f>SUMIFS(Costs!L$5:L$24,Costs!$B$5:$B$24,$A40)</f>
        <v/>
      </c>
      <c r="I40" s="9">
        <f>SUMIFS(Costs!M$5:M$24,Costs!$B$5:$B$24,$A40)</f>
        <v/>
      </c>
      <c r="J40" s="9">
        <f>SUMIFS(Costs!N$5:N$24,Costs!$B$5:$B$24,$A40)</f>
        <v/>
      </c>
      <c r="K40" s="9">
        <f>SUMIFS(Costs!O$5:O$24,Costs!$B$5:$B$24,$A40)</f>
        <v/>
      </c>
      <c r="L40" s="9">
        <f>SUMIFS(Costs!P$5:P$24,Costs!$B$5:$B$24,$A40)</f>
        <v/>
      </c>
      <c r="M40" s="9">
        <f>SUMIFS(Costs!Q$5:Q$24,Costs!$B$5:$B$24,$A40)</f>
        <v/>
      </c>
      <c r="N40" s="9">
        <f>SUM(B40:D40)</f>
        <v/>
      </c>
      <c r="O40" s="9">
        <f>SUM(E40:G40)</f>
        <v/>
      </c>
      <c r="P40" s="9">
        <f>SUM(H40:J40)</f>
        <v/>
      </c>
      <c r="Q40" s="9">
        <f>SUM(K40:M40)</f>
        <v/>
      </c>
      <c r="R40" s="9">
        <f>SUM(B40:M40)</f>
        <v/>
      </c>
    </row>
    <row r="41">
      <c r="A41" s="10" t="inlineStr">
        <is>
          <t>Total operating expenses</t>
        </is>
      </c>
      <c r="B41" s="11">
        <f>SUM(B35:B40)</f>
        <v/>
      </c>
      <c r="C41" s="11">
        <f>SUM(C35:C40)</f>
        <v/>
      </c>
      <c r="D41" s="11">
        <f>SUM(D35:D40)</f>
        <v/>
      </c>
      <c r="E41" s="11">
        <f>SUM(E35:E40)</f>
        <v/>
      </c>
      <c r="F41" s="11">
        <f>SUM(F35:F40)</f>
        <v/>
      </c>
      <c r="G41" s="11">
        <f>SUM(G35:G40)</f>
        <v/>
      </c>
      <c r="H41" s="11">
        <f>SUM(H35:H40)</f>
        <v/>
      </c>
      <c r="I41" s="11">
        <f>SUM(I35:I40)</f>
        <v/>
      </c>
      <c r="J41" s="11">
        <f>SUM(J35:J40)</f>
        <v/>
      </c>
      <c r="K41" s="11">
        <f>SUM(K35:K40)</f>
        <v/>
      </c>
      <c r="L41" s="11">
        <f>SUM(L35:L40)</f>
        <v/>
      </c>
      <c r="M41" s="11">
        <f>SUM(M35:M40)</f>
        <v/>
      </c>
      <c r="N41" s="11">
        <f>SUM(N35:N40)</f>
        <v/>
      </c>
      <c r="O41" s="11">
        <f>SUM(O35:O40)</f>
        <v/>
      </c>
      <c r="P41" s="11">
        <f>SUM(P35:P40)</f>
        <v/>
      </c>
      <c r="Q41" s="11">
        <f>SUM(Q35:Q40)</f>
        <v/>
      </c>
      <c r="R41" s="11">
        <f>SUM(R35:R40)</f>
        <v/>
      </c>
    </row>
    <row r="42">
      <c r="A42" s="10" t="inlineStr">
        <is>
          <t>Operating profit</t>
        </is>
      </c>
      <c r="B42" s="11">
        <f>B33-B41</f>
        <v/>
      </c>
      <c r="C42" s="11">
        <f>C33-C41</f>
        <v/>
      </c>
      <c r="D42" s="11">
        <f>D33-D41</f>
        <v/>
      </c>
      <c r="E42" s="11">
        <f>E33-E41</f>
        <v/>
      </c>
      <c r="F42" s="11">
        <f>F33-F41</f>
        <v/>
      </c>
      <c r="G42" s="11">
        <f>G33-G41</f>
        <v/>
      </c>
      <c r="H42" s="11">
        <f>H33-H41</f>
        <v/>
      </c>
      <c r="I42" s="11">
        <f>I33-I41</f>
        <v/>
      </c>
      <c r="J42" s="11">
        <f>J33-J41</f>
        <v/>
      </c>
      <c r="K42" s="11">
        <f>K33-K41</f>
        <v/>
      </c>
      <c r="L42" s="11">
        <f>L33-L41</f>
        <v/>
      </c>
      <c r="M42" s="11">
        <f>M33-M41</f>
        <v/>
      </c>
      <c r="N42" s="11">
        <f>N33-N41</f>
        <v/>
      </c>
      <c r="O42" s="11">
        <f>O33-O41</f>
        <v/>
      </c>
      <c r="P42" s="11">
        <f>P33-P41</f>
        <v/>
      </c>
      <c r="Q42" s="11">
        <f>Q33-Q41</f>
        <v/>
      </c>
      <c r="R42" s="11">
        <f>R33-R41</f>
        <v/>
      </c>
    </row>
    <row r="43">
      <c r="A43" t="inlineStr">
        <is>
          <t>Operating margin %</t>
        </is>
      </c>
      <c r="B43" s="12">
        <f>IFERROR(B42/B31,"")</f>
        <v/>
      </c>
      <c r="C43" s="12">
        <f>IFERROR(C42/C31,"")</f>
        <v/>
      </c>
      <c r="D43" s="12">
        <f>IFERROR(D42/D31,"")</f>
        <v/>
      </c>
      <c r="E43" s="12">
        <f>IFERROR(E42/E31,"")</f>
        <v/>
      </c>
      <c r="F43" s="12">
        <f>IFERROR(F42/F31,"")</f>
        <v/>
      </c>
      <c r="G43" s="12">
        <f>IFERROR(G42/G31,"")</f>
        <v/>
      </c>
      <c r="H43" s="12">
        <f>IFERROR(H42/H31,"")</f>
        <v/>
      </c>
      <c r="I43" s="12">
        <f>IFERROR(I42/I31,"")</f>
        <v/>
      </c>
      <c r="J43" s="12">
        <f>IFERROR(J42/J31,"")</f>
        <v/>
      </c>
      <c r="K43" s="12">
        <f>IFERROR(K42/K31,"")</f>
        <v/>
      </c>
      <c r="L43" s="12">
        <f>IFERROR(L42/L31,"")</f>
        <v/>
      </c>
      <c r="M43" s="12">
        <f>IFERROR(M42/M31,"")</f>
        <v/>
      </c>
      <c r="N43" s="12">
        <f>IFERROR(N42/N31,"")</f>
        <v/>
      </c>
      <c r="O43" s="12">
        <f>IFERROR(O42/O31,"")</f>
        <v/>
      </c>
      <c r="P43" s="12">
        <f>IFERROR(P42/P31,"")</f>
        <v/>
      </c>
      <c r="Q43" s="12">
        <f>IFERROR(Q42/Q31,"")</f>
        <v/>
      </c>
      <c r="R43" s="12">
        <f>IFERROR(R42/R31,"")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2" customWidth="1" min="3" max="3"/>
    <col width="12" customWidth="1" min="4" max="4"/>
    <col width="12" customWidth="1" min="5" max="5"/>
    <col width="11" customWidth="1" min="6" max="6"/>
    <col width="8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>
      <c r="A1" s="1" t="inlineStr">
        <is>
          <t>Budget versus actual, one month</t>
        </is>
      </c>
    </row>
    <row r="2">
      <c r="A2" t="inlineStr">
        <is>
          <t>Month number (1-12)</t>
        </is>
      </c>
      <c r="B2" s="5" t="n">
        <v>1</v>
      </c>
    </row>
    <row r="4">
      <c r="A4" s="6" t="inlineStr">
        <is>
          <t>Line</t>
        </is>
      </c>
      <c r="B4" s="6" t="inlineStr">
        <is>
          <t>Type</t>
        </is>
      </c>
      <c r="C4" s="6" t="inlineStr">
        <is>
          <t>Budget</t>
        </is>
      </c>
      <c r="D4" s="6" t="inlineStr">
        <is>
          <t>Actual</t>
        </is>
      </c>
      <c r="E4" s="6" t="inlineStr">
        <is>
          <t>Variance</t>
        </is>
      </c>
      <c r="F4" s="6" t="inlineStr">
        <is>
          <t>Variance %</t>
        </is>
      </c>
      <c r="G4" s="6" t="inlineStr">
        <is>
          <t>F/U</t>
        </is>
      </c>
    </row>
    <row r="5">
      <c r="A5" t="inlineStr">
        <is>
          <t>Revenue</t>
        </is>
      </c>
      <c r="B5" t="inlineStr">
        <is>
          <t>Revenue</t>
        </is>
      </c>
      <c r="C5" s="9">
        <f>INDEX(Summary!$B$31:$M$31,$B$2)</f>
        <v/>
      </c>
      <c r="D5" s="9">
        <f>INDEX($B$21:$M$21,$B$2)</f>
        <v/>
      </c>
      <c r="E5" s="9">
        <f>D5-C5</f>
        <v/>
      </c>
      <c r="F5" s="12">
        <f>IF(C5=0,"",E5/ABS(C5))</f>
        <v/>
      </c>
      <c r="G5">
        <f>IF(E5=0,"-",IF(B5="Cost",IF(E5&lt;0,"F","U"),IF(E5&gt;0,"F","U")))</f>
        <v/>
      </c>
    </row>
    <row r="6">
      <c r="A6" t="inlineStr">
        <is>
          <t>Cost of goods sold</t>
        </is>
      </c>
      <c r="B6" t="inlineStr">
        <is>
          <t>Cost</t>
        </is>
      </c>
      <c r="C6" s="9">
        <f>INDEX(Summary!$B$32:$M$32,$B$2)</f>
        <v/>
      </c>
      <c r="D6" s="9">
        <f>INDEX($B$22:$M$22,$B$2)</f>
        <v/>
      </c>
      <c r="E6" s="9">
        <f>D6-C6</f>
        <v/>
      </c>
      <c r="F6" s="12">
        <f>IF(C6=0,"",E6/ABS(C6))</f>
        <v/>
      </c>
      <c r="G6">
        <f>IF(E6=0,"-",IF(B6="Cost",IF(E6&lt;0,"F","U"),IF(E6&gt;0,"F","U")))</f>
        <v/>
      </c>
    </row>
    <row r="7">
      <c r="A7" s="10" t="inlineStr">
        <is>
          <t>Gross profit</t>
        </is>
      </c>
      <c r="B7" s="10" t="inlineStr">
        <is>
          <t>Profit</t>
        </is>
      </c>
      <c r="C7" s="11">
        <f>INDEX(Summary!$B$33:$M$33,$B$2)</f>
        <v/>
      </c>
      <c r="D7" s="11">
        <f>D5-D6</f>
        <v/>
      </c>
      <c r="E7" s="11">
        <f>D7-C7</f>
        <v/>
      </c>
      <c r="F7" s="14">
        <f>IF(C7=0,"",E7/ABS(C7))</f>
        <v/>
      </c>
      <c r="G7" s="10">
        <f>IF(E7=0,"-",IF(B7="Cost",IF(E7&lt;0,"F","U"),IF(E7&gt;0,"F","U")))</f>
        <v/>
      </c>
    </row>
    <row r="8">
      <c r="A8" t="inlineStr">
        <is>
          <t>People cost</t>
        </is>
      </c>
      <c r="B8" t="inlineStr">
        <is>
          <t>Cost</t>
        </is>
      </c>
      <c r="C8" s="9">
        <f>INDEX(Summary!$B$35:$M$35,$B$2)</f>
        <v/>
      </c>
      <c r="D8" s="9">
        <f>INDEX($B$23:$M$23,$B$2)</f>
        <v/>
      </c>
      <c r="E8" s="9">
        <f>D8-C8</f>
        <v/>
      </c>
      <c r="F8" s="12">
        <f>IF(C8=0,"",E8/ABS(C8))</f>
        <v/>
      </c>
      <c r="G8">
        <f>IF(E8=0,"-",IF(B8="Cost",IF(E8&lt;0,"F","U"),IF(E8&gt;0,"F","U")))</f>
        <v/>
      </c>
    </row>
    <row r="9">
      <c r="A9" t="inlineStr">
        <is>
          <t>Rent and facilities</t>
        </is>
      </c>
      <c r="B9" t="inlineStr">
        <is>
          <t>Cost</t>
        </is>
      </c>
      <c r="C9" s="9">
        <f>INDEX(Summary!$B$36:$M$36,$B$2)</f>
        <v/>
      </c>
      <c r="D9" s="9">
        <f>INDEX($B$24:$M$24,$B$2)</f>
        <v/>
      </c>
      <c r="E9" s="9">
        <f>D9-C9</f>
        <v/>
      </c>
      <c r="F9" s="12">
        <f>IF(C9=0,"",E9/ABS(C9))</f>
        <v/>
      </c>
      <c r="G9">
        <f>IF(E9=0,"-",IF(B9="Cost",IF(E9&lt;0,"F","U"),IF(E9&gt;0,"F","U")))</f>
        <v/>
      </c>
    </row>
    <row r="10">
      <c r="A10" t="inlineStr">
        <is>
          <t>Software</t>
        </is>
      </c>
      <c r="B10" t="inlineStr">
        <is>
          <t>Cost</t>
        </is>
      </c>
      <c r="C10" s="9">
        <f>INDEX(Summary!$B$37:$M$37,$B$2)</f>
        <v/>
      </c>
      <c r="D10" s="9">
        <f>INDEX($B$25:$M$25,$B$2)</f>
        <v/>
      </c>
      <c r="E10" s="9">
        <f>D10-C10</f>
        <v/>
      </c>
      <c r="F10" s="12">
        <f>IF(C10=0,"",E10/ABS(C10))</f>
        <v/>
      </c>
      <c r="G10">
        <f>IF(E10=0,"-",IF(B10="Cost",IF(E10&lt;0,"F","U"),IF(E10&gt;0,"F","U")))</f>
        <v/>
      </c>
    </row>
    <row r="11">
      <c r="A11" t="inlineStr">
        <is>
          <t>Marketing</t>
        </is>
      </c>
      <c r="B11" t="inlineStr">
        <is>
          <t>Cost</t>
        </is>
      </c>
      <c r="C11" s="9">
        <f>INDEX(Summary!$B$38:$M$38,$B$2)</f>
        <v/>
      </c>
      <c r="D11" s="9">
        <f>INDEX($B$26:$M$26,$B$2)</f>
        <v/>
      </c>
      <c r="E11" s="9">
        <f>D11-C11</f>
        <v/>
      </c>
      <c r="F11" s="12">
        <f>IF(C11=0,"",E11/ABS(C11))</f>
        <v/>
      </c>
      <c r="G11">
        <f>IF(E11=0,"-",IF(B11="Cost",IF(E11&lt;0,"F","U"),IF(E11&gt;0,"F","U")))</f>
        <v/>
      </c>
    </row>
    <row r="12">
      <c r="A12" t="inlineStr">
        <is>
          <t>Travel</t>
        </is>
      </c>
      <c r="B12" t="inlineStr">
        <is>
          <t>Cost</t>
        </is>
      </c>
      <c r="C12" s="9">
        <f>INDEX(Summary!$B$39:$M$39,$B$2)</f>
        <v/>
      </c>
      <c r="D12" s="9">
        <f>INDEX($B$27:$M$27,$B$2)</f>
        <v/>
      </c>
      <c r="E12" s="9">
        <f>D12-C12</f>
        <v/>
      </c>
      <c r="F12" s="12">
        <f>IF(C12=0,"",E12/ABS(C12))</f>
        <v/>
      </c>
      <c r="G12">
        <f>IF(E12=0,"-",IF(B12="Cost",IF(E12&lt;0,"F","U"),IF(E12&gt;0,"F","U")))</f>
        <v/>
      </c>
    </row>
    <row r="13">
      <c r="A13" t="inlineStr">
        <is>
          <t>Professional fees</t>
        </is>
      </c>
      <c r="B13" t="inlineStr">
        <is>
          <t>Cost</t>
        </is>
      </c>
      <c r="C13" s="9">
        <f>INDEX(Summary!$B$40:$M$40,$B$2)</f>
        <v/>
      </c>
      <c r="D13" s="9">
        <f>INDEX($B$28:$M$28,$B$2)</f>
        <v/>
      </c>
      <c r="E13" s="9">
        <f>D13-C13</f>
        <v/>
      </c>
      <c r="F13" s="12">
        <f>IF(C13=0,"",E13/ABS(C13))</f>
        <v/>
      </c>
      <c r="G13">
        <f>IF(E13=0,"-",IF(B13="Cost",IF(E13&lt;0,"F","U"),IF(E13&gt;0,"F","U")))</f>
        <v/>
      </c>
    </row>
    <row r="14">
      <c r="A14" s="10" t="inlineStr">
        <is>
          <t>Total operating expenses</t>
        </is>
      </c>
      <c r="B14" s="10" t="inlineStr">
        <is>
          <t>Cost</t>
        </is>
      </c>
      <c r="C14" s="11">
        <f>INDEX(Summary!$B$41:$M$41,$B$2)</f>
        <v/>
      </c>
      <c r="D14" s="11">
        <f>SUM(D8:D13)</f>
        <v/>
      </c>
      <c r="E14" s="11">
        <f>D14-C14</f>
        <v/>
      </c>
      <c r="F14" s="14">
        <f>IF(C14=0,"",E14/ABS(C14))</f>
        <v/>
      </c>
      <c r="G14" s="10">
        <f>IF(E14=0,"-",IF(B14="Cost",IF(E14&lt;0,"F","U"),IF(E14&gt;0,"F","U")))</f>
        <v/>
      </c>
    </row>
    <row r="15">
      <c r="A15" s="10" t="inlineStr">
        <is>
          <t>Operating profit</t>
        </is>
      </c>
      <c r="B15" s="10" t="inlineStr">
        <is>
          <t>Profit</t>
        </is>
      </c>
      <c r="C15" s="11">
        <f>INDEX(Summary!$B$42:$M$42,$B$2)</f>
        <v/>
      </c>
      <c r="D15" s="11">
        <f>D7-D14</f>
        <v/>
      </c>
      <c r="E15" s="11">
        <f>D15-C15</f>
        <v/>
      </c>
      <c r="F15" s="14">
        <f>IF(C15=0,"",E15/ABS(C15))</f>
        <v/>
      </c>
      <c r="G15" s="10">
        <f>IF(E15=0,"-",IF(B15="Cost",IF(E15&lt;0,"F","U"),IF(E15&gt;0,"F","U")))</f>
        <v/>
      </c>
    </row>
    <row r="17">
      <c r="A17" s="3" t="inlineStr">
        <is>
          <t>Variance = actual - budget. On cost lines a positive variance is unfavorable (U), so the flag reverses there.</t>
        </is>
      </c>
    </row>
    <row r="19">
      <c r="A19" s="15" t="inlineStr">
        <is>
          <t>Actuals: paste each month from the ledger, mapped to the same lines</t>
        </is>
      </c>
    </row>
    <row r="20">
      <c r="A20" s="6" t="inlineStr">
        <is>
          <t>Line</t>
        </is>
      </c>
      <c r="B20" s="6" t="inlineStr">
        <is>
          <t>Jan</t>
        </is>
      </c>
      <c r="C20" s="6" t="inlineStr">
        <is>
          <t>Feb</t>
        </is>
      </c>
      <c r="D20" s="6" t="inlineStr">
        <is>
          <t>Mar</t>
        </is>
      </c>
      <c r="E20" s="6" t="inlineStr">
        <is>
          <t>Apr</t>
        </is>
      </c>
      <c r="F20" s="6" t="inlineStr">
        <is>
          <t>May</t>
        </is>
      </c>
      <c r="G20" s="6" t="inlineStr">
        <is>
          <t>Jun</t>
        </is>
      </c>
      <c r="H20" s="6" t="inlineStr">
        <is>
          <t>Jul</t>
        </is>
      </c>
      <c r="I20" s="6" t="inlineStr">
        <is>
          <t>Aug</t>
        </is>
      </c>
      <c r="J20" s="6" t="inlineStr">
        <is>
          <t>Sep</t>
        </is>
      </c>
      <c r="K20" s="6" t="inlineStr">
        <is>
          <t>Oct</t>
        </is>
      </c>
      <c r="L20" s="6" t="inlineStr">
        <is>
          <t>Nov</t>
        </is>
      </c>
      <c r="M20" s="6" t="inlineStr">
        <is>
          <t>Dec</t>
        </is>
      </c>
    </row>
    <row r="21">
      <c r="A21" t="inlineStr">
        <is>
          <t>Revenue</t>
        </is>
      </c>
      <c r="B21" s="8" t="n">
        <v>288400</v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</row>
    <row r="22">
      <c r="A22" t="inlineStr">
        <is>
          <t>Cost of goods sold</t>
        </is>
      </c>
      <c r="B22" s="8" t="n">
        <v>134100</v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</row>
    <row r="23">
      <c r="A23" t="inlineStr">
        <is>
          <t>People cost</t>
        </is>
      </c>
      <c r="B23" s="8" t="n">
        <v>121500</v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</row>
    <row r="24">
      <c r="A24" t="inlineStr">
        <is>
          <t>Rent and facilities</t>
        </is>
      </c>
      <c r="B24" s="8" t="n">
        <v>15000</v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</row>
    <row r="25">
      <c r="A25" t="inlineStr">
        <is>
          <t>Software</t>
        </is>
      </c>
      <c r="B25" s="8" t="n">
        <v>8600</v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</row>
    <row r="26">
      <c r="A26" t="inlineStr">
        <is>
          <t>Marketing</t>
        </is>
      </c>
      <c r="B26" s="8" t="n">
        <v>9800</v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</row>
    <row r="27">
      <c r="A27" t="inlineStr">
        <is>
          <t>Travel</t>
        </is>
      </c>
      <c r="B27" s="8" t="n">
        <v>4200</v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</row>
    <row r="28">
      <c r="A28" t="inlineStr">
        <is>
          <t>Professional fees</t>
        </is>
      </c>
      <c r="B28" s="8" t="n">
        <v>6000</v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Covirage (covirage.ai)</dc:creator>
  <dc:title>Business budget template</dc:title>
  <dcterms:created xsi:type="dcterms:W3CDTF">2026-10-01T06:43:21Z</dcterms:created>
  <dcterms:modified xsi:type="dcterms:W3CDTF">2026-10-01T06:43:22Z</dcterms:modified>
</cp:coreProperties>
</file>